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gidgov-my.sharepoint.com/personal/gabriele_vitali_agid_gov_it/Documents/Varie/"/>
    </mc:Choice>
  </mc:AlternateContent>
  <workbookProtection workbookAlgorithmName="SHA-512" workbookHashValue="AR3WTvwQKf2M7CQD63ibIsgnQ2e86BWW/MliW/AzTwkyNt1PNoFNpp4AqUq8ImRkZsaM4eZftDjtQq/ussAaUg==" workbookSaltValue="LnMY1jUFecd6RXIZuAvmlA==" workbookSpinCount="100000" lockStructure="1"/>
  <bookViews>
    <workbookView xWindow="-60" yWindow="-60" windowWidth="15480" windowHeight="11640" firstSheet="1" activeTab="2"/>
  </bookViews>
  <sheets>
    <sheet name="Dati" sheetId="3" state="hidden" r:id="rId1"/>
    <sheet name="NOTE" sheetId="4" r:id="rId2"/>
    <sheet name="Riferimenti" sheetId="1" r:id="rId3"/>
    <sheet name="Disponibilità" sheetId="2" r:id="rId4"/>
  </sheets>
  <definedNames>
    <definedName name="_xlnm.Print_Area" localSheetId="2">Riferimenti!$A$31:$I$43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2" i="2"/>
  <c r="B3" i="2"/>
  <c r="B4" i="2"/>
  <c r="B5" i="2"/>
  <c r="B6" i="2"/>
  <c r="B7" i="2"/>
  <c r="B8" i="2"/>
  <c r="B9" i="2"/>
  <c r="B10" i="2"/>
  <c r="B2" i="2"/>
  <c r="D24" i="2"/>
  <c r="D25" i="2" s="1"/>
  <c r="D22" i="2"/>
  <c r="D48" i="2" s="1"/>
  <c r="E48" i="2" s="1"/>
  <c r="D72" i="2"/>
  <c r="E72" i="2"/>
  <c r="D19" i="2"/>
  <c r="D20" i="2" s="1"/>
  <c r="C4" i="2"/>
  <c r="C3" i="2"/>
  <c r="C5" i="2"/>
  <c r="C6" i="2"/>
  <c r="C7" i="2"/>
  <c r="C8" i="2"/>
  <c r="C9" i="2"/>
  <c r="C10" i="2"/>
  <c r="C11" i="2"/>
  <c r="C12" i="2"/>
  <c r="C13" i="2"/>
  <c r="C14" i="2"/>
  <c r="C15" i="2"/>
  <c r="C2" i="2"/>
  <c r="E23" i="1"/>
  <c r="E24" i="1"/>
  <c r="E21" i="1"/>
  <c r="E22" i="1"/>
  <c r="D16" i="1"/>
  <c r="E14" i="1"/>
  <c r="D17" i="1"/>
  <c r="D18" i="1"/>
  <c r="E15" i="1"/>
  <c r="D19" i="1"/>
  <c r="D20" i="1"/>
  <c r="E16" i="1"/>
  <c r="D21" i="1"/>
  <c r="E17" i="1"/>
  <c r="D22" i="1"/>
  <c r="D23" i="1"/>
  <c r="E18" i="1"/>
  <c r="D24" i="1"/>
  <c r="E19" i="1"/>
  <c r="D25" i="1"/>
  <c r="E20" i="1"/>
  <c r="C3" i="1"/>
  <c r="D3" i="1"/>
  <c r="E3" i="1"/>
  <c r="F3" i="1"/>
  <c r="G3" i="1"/>
  <c r="G33" i="1"/>
  <c r="C4" i="1"/>
  <c r="D4" i="1"/>
  <c r="E4" i="1"/>
  <c r="F4" i="1"/>
  <c r="G4" i="1"/>
  <c r="C5" i="1"/>
  <c r="D5" i="1"/>
  <c r="E5" i="1"/>
  <c r="F5" i="1"/>
  <c r="G5" i="1"/>
  <c r="C6" i="1"/>
  <c r="D6" i="1"/>
  <c r="E6" i="1"/>
  <c r="F6" i="1"/>
  <c r="G6" i="1"/>
  <c r="D7" i="1"/>
  <c r="E7" i="1"/>
  <c r="F7" i="1"/>
  <c r="G7" i="1"/>
  <c r="F35" i="1" s="1"/>
  <c r="D8" i="1"/>
  <c r="E8" i="1"/>
  <c r="F8" i="1"/>
  <c r="G8" i="1"/>
  <c r="D9" i="1"/>
  <c r="E9" i="1"/>
  <c r="F9" i="1"/>
  <c r="G9" i="1"/>
  <c r="D10" i="1"/>
  <c r="F10" i="1"/>
  <c r="G10" i="1"/>
  <c r="D11" i="1"/>
  <c r="E10" i="1"/>
  <c r="F11" i="1"/>
  <c r="G11" i="1"/>
  <c r="D12" i="1"/>
  <c r="E11" i="1"/>
  <c r="F12" i="1"/>
  <c r="G12" i="1"/>
  <c r="D13" i="1"/>
  <c r="E12" i="1"/>
  <c r="G13" i="1"/>
  <c r="D14" i="1"/>
  <c r="E13" i="1"/>
  <c r="G14" i="1"/>
  <c r="D15" i="1"/>
  <c r="G15" i="1"/>
  <c r="D2" i="1"/>
  <c r="E2" i="1"/>
  <c r="F2" i="1"/>
  <c r="G2" i="1"/>
  <c r="C2" i="1"/>
  <c r="C90" i="2"/>
  <c r="C89" i="2"/>
  <c r="C85" i="2" s="1"/>
  <c r="C86" i="2" s="1"/>
  <c r="E80" i="2"/>
  <c r="D80" i="2"/>
  <c r="D69" i="2"/>
  <c r="E69" i="2" s="1"/>
  <c r="D68" i="2"/>
  <c r="E68" i="2" s="1"/>
  <c r="D60" i="2"/>
  <c r="E60" i="2" s="1"/>
  <c r="D52" i="2"/>
  <c r="E52" i="2" s="1"/>
  <c r="D44" i="2"/>
  <c r="E44" i="2" s="1"/>
  <c r="D36" i="2"/>
  <c r="E36" i="2" s="1"/>
  <c r="D65" i="2"/>
  <c r="E65" i="2" s="1"/>
  <c r="D35" i="2"/>
  <c r="E35" i="2" s="1"/>
  <c r="D78" i="2"/>
  <c r="E78" i="2" s="1"/>
  <c r="D74" i="2"/>
  <c r="E74" i="2" s="1"/>
  <c r="D70" i="2"/>
  <c r="E70" i="2" s="1"/>
  <c r="D66" i="2"/>
  <c r="E66" i="2" s="1"/>
  <c r="D62" i="2"/>
  <c r="E62" i="2" s="1"/>
  <c r="D58" i="2"/>
  <c r="E58" i="2" s="1"/>
  <c r="D54" i="2"/>
  <c r="E54" i="2" s="1"/>
  <c r="D50" i="2"/>
  <c r="E50" i="2" s="1"/>
  <c r="D46" i="2"/>
  <c r="E46" i="2" s="1"/>
  <c r="D42" i="2"/>
  <c r="E42" i="2" s="1"/>
  <c r="D38" i="2"/>
  <c r="E38" i="2" s="1"/>
  <c r="D79" i="2"/>
  <c r="E79" i="2" s="1"/>
  <c r="D75" i="2"/>
  <c r="E75" i="2" s="1"/>
  <c r="D71" i="2"/>
  <c r="E71" i="2" s="1"/>
  <c r="D67" i="2"/>
  <c r="E67" i="2" s="1"/>
  <c r="D59" i="2"/>
  <c r="E59" i="2" s="1"/>
  <c r="D43" i="2"/>
  <c r="E43" i="2" s="1"/>
  <c r="D41" i="2"/>
  <c r="E41" i="2" s="1"/>
  <c r="D45" i="2"/>
  <c r="E45" i="2" s="1"/>
  <c r="D49" i="2"/>
  <c r="E49" i="2" s="1"/>
  <c r="D53" i="2"/>
  <c r="E53" i="2" s="1"/>
  <c r="D57" i="2"/>
  <c r="E57" i="2" s="1"/>
  <c r="D61" i="2"/>
  <c r="E61" i="2" s="1"/>
  <c r="D39" i="2"/>
  <c r="E39" i="2" s="1"/>
  <c r="D47" i="2"/>
  <c r="E47" i="2" s="1"/>
  <c r="D55" i="2"/>
  <c r="E55" i="2" s="1"/>
  <c r="D63" i="2"/>
  <c r="E63" i="2" s="1"/>
  <c r="D40" i="2"/>
  <c r="E40" i="2" s="1"/>
  <c r="D51" i="2"/>
  <c r="E51" i="2" s="1"/>
  <c r="D56" i="2"/>
  <c r="E56" i="2" s="1"/>
  <c r="D37" i="2"/>
  <c r="E37" i="2" s="1"/>
  <c r="D64" i="2"/>
  <c r="E64" i="2" s="1"/>
  <c r="F36" i="1"/>
  <c r="D23" i="2"/>
  <c r="D77" i="2"/>
  <c r="E77" i="2" s="1"/>
  <c r="D76" i="2"/>
  <c r="E76" i="2" s="1"/>
  <c r="D73" i="2"/>
  <c r="E73" i="2" s="1"/>
  <c r="C91" i="2" l="1"/>
  <c r="D91" i="2" s="1"/>
  <c r="C92" i="2"/>
  <c r="D92" i="2" s="1"/>
  <c r="C93" i="2"/>
  <c r="B28" i="2" s="1"/>
  <c r="D81" i="2"/>
  <c r="E81" i="2" s="1"/>
  <c r="E38" i="1" l="1"/>
</calcChain>
</file>

<file path=xl/sharedStrings.xml><?xml version="1.0" encoding="utf-8"?>
<sst xmlns="http://schemas.openxmlformats.org/spreadsheetml/2006/main" count="112" uniqueCount="96">
  <si>
    <t>Evento di indisponibilità</t>
  </si>
  <si>
    <t>Durata eventi indisponibilità (minuti)</t>
  </si>
  <si>
    <t>Verifica SLA</t>
  </si>
  <si>
    <t>Classificazione del periodo di indisponibilità del servizio</t>
  </si>
  <si>
    <t>Inizio</t>
  </si>
  <si>
    <t>Fine</t>
  </si>
  <si>
    <t>Durata totale eventi di indisponibilità (in minuti)</t>
  </si>
  <si>
    <t>Bimestre di riferimento</t>
  </si>
  <si>
    <t>Anno</t>
  </si>
  <si>
    <t>Data Minima</t>
  </si>
  <si>
    <t>Data Massima</t>
  </si>
  <si>
    <t>Quadrimestre</t>
  </si>
  <si>
    <t>Gennaio - Aprile</t>
  </si>
  <si>
    <t>Maggio - Agosto</t>
  </si>
  <si>
    <t>Settembre - Dicembre</t>
  </si>
  <si>
    <t>Gestori</t>
  </si>
  <si>
    <t>Classificazione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</si>
  <si>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</si>
  <si>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</si>
  <si>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</si>
  <si>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</si>
  <si>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</si>
  <si>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</si>
  <si>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</si>
  <si>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</si>
  <si>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</si>
  <si>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</si>
  <si>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GG/MM/AAAA HH:MM</t>
  </si>
  <si>
    <t>Actalis S.p.A.</t>
  </si>
  <si>
    <t>In.Te.S.A. S.p.A.</t>
  </si>
  <si>
    <t>InfoCert S.p.A.</t>
  </si>
  <si>
    <t>ITnet S.r.l.</t>
  </si>
  <si>
    <t>Namirial S.p.A.</t>
  </si>
  <si>
    <t>Regione Marche</t>
  </si>
  <si>
    <t>TWT S.p.A.</t>
  </si>
  <si>
    <t>ArubaPEC S.p.A.</t>
  </si>
  <si>
    <t>Cedacri S.P.A.</t>
  </si>
  <si>
    <t>Consiglio Nazionale del Notariato</t>
  </si>
  <si>
    <t>Poste Italiane</t>
  </si>
  <si>
    <t>Sogei S.p.A.</t>
  </si>
  <si>
    <t>Università Federico II di Napoli</t>
  </si>
  <si>
    <t>*</t>
  </si>
  <si>
    <r>
      <t xml:space="preserve">GESTORE </t>
    </r>
    <r>
      <rPr>
        <b/>
        <sz val="20"/>
        <color indexed="10"/>
        <rFont val="Arial"/>
        <family val="2"/>
      </rPr>
      <t>*</t>
    </r>
    <r>
      <rPr>
        <b/>
        <sz val="20"/>
        <color indexed="8"/>
        <rFont val="Arial"/>
        <family val="2"/>
      </rPr>
      <t>:</t>
    </r>
  </si>
  <si>
    <r>
      <t xml:space="preserve">Anno di riferimento </t>
    </r>
    <r>
      <rPr>
        <b/>
        <sz val="20"/>
        <color indexed="10"/>
        <rFont val="Arial"/>
        <family val="2"/>
      </rPr>
      <t>*</t>
    </r>
    <r>
      <rPr>
        <b/>
        <sz val="20"/>
        <color indexed="8"/>
        <rFont val="Arial"/>
        <family val="2"/>
      </rPr>
      <t>:</t>
    </r>
  </si>
  <si>
    <r>
      <t xml:space="preserve">Quadrimestre di riferimento </t>
    </r>
    <r>
      <rPr>
        <b/>
        <sz val="20"/>
        <color indexed="10"/>
        <rFont val="Arial"/>
        <family val="2"/>
      </rPr>
      <t>*</t>
    </r>
    <r>
      <rPr>
        <b/>
        <sz val="20"/>
        <color indexed="8"/>
        <rFont val="Arial"/>
        <family val="2"/>
      </rPr>
      <t>:</t>
    </r>
  </si>
  <si>
    <t>* campo obbligatorio</t>
  </si>
  <si>
    <t>Messaggi</t>
  </si>
  <si>
    <t>Selezionare un valore dall'elenco</t>
  </si>
  <si>
    <t>Register.it</t>
  </si>
  <si>
    <t>Limite del totale delle indisponibilità nel quadrimestre (in minuti)</t>
  </si>
  <si>
    <t>Durata massima della singola indisponibilità (in minuti)</t>
  </si>
  <si>
    <t>campo obbligatorio</t>
  </si>
  <si>
    <r>
      <t>Eventi nel quadrimestre</t>
    </r>
    <r>
      <rPr>
        <b/>
        <sz val="20"/>
        <color indexed="8"/>
        <rFont val="Arial"/>
        <family val="2"/>
      </rPr>
      <t>:</t>
    </r>
  </si>
  <si>
    <t>Eventi nel quadrimestre</t>
  </si>
  <si>
    <t>ATTENZIONE</t>
  </si>
  <si>
    <t>RQ_&lt;aaaa&gt;-&lt;quad&gt;_&lt;nomeGestore&gt;.xlsx</t>
  </si>
  <si>
    <t>Prima di inviare il report, accertarsi di aver seguito le seguente sintassi nella composizione del filename:</t>
  </si>
  <si>
    <t>dove:</t>
  </si>
  <si>
    <t>RQ</t>
  </si>
  <si>
    <t>aaaa</t>
  </si>
  <si>
    <t>anno di riferimento, espresso tramite 4 caratteri numerici</t>
  </si>
  <si>
    <t>sigla indicante il report quadrimestrale</t>
  </si>
  <si>
    <t>quad</t>
  </si>
  <si>
    <t>può assumere i valori [01 - 02 - 03]</t>
  </si>
  <si>
    <t>è la denominazione del Gestore PEC</t>
  </si>
  <si>
    <t>nomeGestore</t>
  </si>
  <si>
    <t>Nel caso in cui al Gestore venga richiesto da AgID di rettificare i dati inviati, o il Gestore abbia necessità di integrare i dati già trasmessi, la rettifica riporterà un progressivo secondo la logica:</t>
  </si>
  <si>
    <t>RQ_&lt;aaaa&gt;-&lt;quad&gt;_R_&lt;progr&gt;_&lt;nomeGestore&gt;.xlsx</t>
  </si>
  <si>
    <t>R</t>
  </si>
  <si>
    <t>numero progressivo della rettifica inviata</t>
  </si>
  <si>
    <t>progr</t>
  </si>
  <si>
    <t>sigla indicante la qualità di rettifica</t>
  </si>
  <si>
    <t>il Gestore ACME invia ad AgID il report per il secondo quadrimestre del 2013. Il filename sarà:</t>
  </si>
  <si>
    <t xml:space="preserve">    RQ_2013-02_ACME.xlsx</t>
  </si>
  <si>
    <t>il Gestore ACME invia ad AgID la prima rettifica del report per il terzo quadrimestre del 2013. Il filename sarà:</t>
  </si>
  <si>
    <t xml:space="preserve">    RQ_2013-03_R_01_ACME.xlsx</t>
  </si>
  <si>
    <r>
      <rPr>
        <b/>
        <u/>
        <sz val="11"/>
        <color indexed="8"/>
        <rFont val="Arial"/>
        <family val="2"/>
      </rPr>
      <t>Ad esempio</t>
    </r>
    <r>
      <rPr>
        <sz val="11"/>
        <color indexed="8"/>
        <rFont val="Arial"/>
        <family val="2"/>
      </rPr>
      <t>:</t>
    </r>
  </si>
  <si>
    <t>ERRORE: selezionare un Gestore nella sezione Riferimenti</t>
  </si>
  <si>
    <t>ERRORE: selezionare un anno nella sezione Riferimenti</t>
  </si>
  <si>
    <t>L'anno selezionato non è corretto</t>
  </si>
  <si>
    <t>Verificare le informazioni inserite</t>
  </si>
  <si>
    <t>Errore</t>
  </si>
  <si>
    <t>Verificare che siano state inserite correttamente tutte le informazioni</t>
  </si>
  <si>
    <t>DATI INCOERENTI</t>
  </si>
  <si>
    <t>SLA RISPETTATO</t>
  </si>
  <si>
    <t>SLA NON RISPETTATO</t>
  </si>
  <si>
    <r>
      <t>GESTORE</t>
    </r>
    <r>
      <rPr>
        <b/>
        <sz val="20"/>
        <color indexed="8"/>
        <rFont val="Arial"/>
        <family val="2"/>
      </rPr>
      <t>:</t>
    </r>
  </si>
  <si>
    <r>
      <t>Anno di riferimento</t>
    </r>
    <r>
      <rPr>
        <b/>
        <sz val="20"/>
        <color indexed="8"/>
        <rFont val="Arial"/>
        <family val="2"/>
      </rPr>
      <t>:</t>
    </r>
  </si>
  <si>
    <t>Quadrimestre di riferimento:</t>
  </si>
  <si>
    <t>ERRORE: selezionare un quadrimestre nella sezione Riferimenti</t>
  </si>
  <si>
    <t>Anno di fine non coerente</t>
  </si>
  <si>
    <t>Anno di inizio non coerente</t>
  </si>
  <si>
    <t>Telecom Italia Trust Technologies S.r.l.</t>
  </si>
  <si>
    <t>Intesi Group S.p.A.</t>
  </si>
  <si>
    <t>Irideos S.p.A.</t>
  </si>
  <si>
    <t>Notartel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</si>
</sst>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hh:mm;@"/>
    <numFmt numFmtId="165" formatCode="d/m/yy\ h:mm;@"/>
    <numFmt numFmtId="166" formatCode="m/d/yyyy;@"/>
    <numFmt numFmtId="167" formatCode="dd/mm/yy\ hh:mm;@"/>
    <numFmt numFmtId="168" formatCode="dd/mm/yy;@"/>
    <numFmt numFmtId="169" formatCode="dd/mm/yyyy\ hh\:mm;@"/>
  </numFmts>
  <fonts count="31" x14ac:knownFonts="1">
    <font>
      <sz val="10"/>
      <color rgb="FF000000"/>
      <name val="Arial"/>
    </font>
    <font>
      <b/>
      <sz val="2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0"/>
      <color indexed="10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sz val="10"/>
      <color rgb="FF000000"/>
      <name val="Arial"/>
      <family val="2"/>
    </font>
    <font>
      <sz val="20"/>
      <color rgb="FF000000"/>
      <name val="Arial"/>
      <family val="2"/>
    </font>
    <font>
      <b/>
      <sz val="10"/>
      <color rgb="FF0000FF"/>
      <name val="Arial"/>
    </font>
    <font>
      <sz val="11"/>
      <color rgb="FF000000"/>
      <name val="Calibri"/>
    </font>
    <font>
      <b/>
      <sz val="12"/>
      <color rgb="FFFF0000"/>
      <name val="Arial"/>
    </font>
    <font>
      <b/>
      <sz val="12"/>
      <color rgb="FF0000FF"/>
      <name val="Arial"/>
    </font>
    <font>
      <b/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11"/>
      <color theme="0"/>
      <name val="Arial"/>
      <family val="2"/>
    </font>
    <font>
      <sz val="18"/>
      <color theme="4" tint="-0.249977111117893"/>
      <name val="Arial"/>
      <family val="2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FF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0000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ourier New"/>
      <family val="3"/>
    </font>
    <font>
      <b/>
      <u/>
      <sz val="11"/>
      <color rgb="FF000000"/>
      <name val="Arial"/>
      <family val="2"/>
    </font>
    <font>
      <b/>
      <sz val="12"/>
      <color theme="0"/>
      <name val="Arial"/>
      <family val="2"/>
    </font>
    <font>
      <sz val="14"/>
      <color theme="4" tint="-0.249977111117893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slantDashDot">
        <color theme="4" tint="-0.24994659260841701"/>
      </left>
      <right/>
      <top style="slantDashDot">
        <color theme="4" tint="-0.24994659260841701"/>
      </top>
      <bottom/>
      <diagonal/>
    </border>
    <border>
      <left/>
      <right/>
      <top style="slantDashDot">
        <color theme="4" tint="-0.24994659260841701"/>
      </top>
      <bottom/>
      <diagonal/>
    </border>
    <border>
      <left/>
      <right style="slantDashDot">
        <color theme="4" tint="-0.24994659260841701"/>
      </right>
      <top style="slantDashDot">
        <color theme="4" tint="-0.24994659260841701"/>
      </top>
      <bottom/>
      <diagonal/>
    </border>
    <border>
      <left style="slantDashDot">
        <color theme="4" tint="-0.24994659260841701"/>
      </left>
      <right/>
      <top/>
      <bottom/>
      <diagonal/>
    </border>
    <border>
      <left/>
      <right style="slantDashDot">
        <color theme="4" tint="-0.24994659260841701"/>
      </right>
      <top/>
      <bottom/>
      <diagonal/>
    </border>
    <border>
      <left style="slantDashDot">
        <color theme="4" tint="-0.24994659260841701"/>
      </left>
      <right/>
      <top/>
      <bottom style="slantDashDot">
        <color theme="4" tint="-0.24994659260841701"/>
      </bottom>
      <diagonal/>
    </border>
    <border>
      <left/>
      <right/>
      <top/>
      <bottom style="slantDashDot">
        <color theme="4" tint="-0.24994659260841701"/>
      </bottom>
      <diagonal/>
    </border>
    <border>
      <left/>
      <right style="slantDashDot">
        <color theme="4" tint="-0.24994659260841701"/>
      </right>
      <top/>
      <bottom style="slantDashDot">
        <color theme="4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0"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0" fillId="2" borderId="0" xfId="0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17" xfId="0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0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167" fontId="9" fillId="2" borderId="2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3" borderId="19" xfId="0" applyFont="1" applyFill="1" applyBorder="1" applyAlignment="1">
      <alignment vertical="center" wrapText="1"/>
    </xf>
    <xf numFmtId="3" fontId="9" fillId="2" borderId="20" xfId="0" applyNumberFormat="1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vertical="center" wrapText="1"/>
    </xf>
    <xf numFmtId="3" fontId="9" fillId="2" borderId="22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13" fillId="4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13" fillId="4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8" fillId="2" borderId="23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right" vertical="center" wrapText="1"/>
    </xf>
    <xf numFmtId="0" fontId="8" fillId="2" borderId="24" xfId="0" applyFont="1" applyFill="1" applyBorder="1" applyAlignment="1">
      <alignment vertical="center" wrapText="1"/>
    </xf>
    <xf numFmtId="0" fontId="16" fillId="2" borderId="24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 wrapText="1"/>
    </xf>
    <xf numFmtId="0" fontId="20" fillId="2" borderId="27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165" fontId="10" fillId="2" borderId="0" xfId="0" applyNumberFormat="1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3" fontId="23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left"/>
      <protection locked="0"/>
    </xf>
    <xf numFmtId="49" fontId="24" fillId="2" borderId="0" xfId="0" applyNumberFormat="1" applyFont="1" applyFill="1" applyAlignment="1">
      <alignment vertical="center" wrapText="1"/>
    </xf>
    <xf numFmtId="49" fontId="24" fillId="2" borderId="0" xfId="0" applyNumberFormat="1" applyFont="1" applyFill="1" applyAlignment="1">
      <alignment horizontal="left" vertical="center" wrapText="1"/>
    </xf>
    <xf numFmtId="49" fontId="25" fillId="2" borderId="0" xfId="0" applyNumberFormat="1" applyFont="1" applyFill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1" xfId="1" applyFill="1" applyBorder="1" applyAlignment="1">
      <alignment vertical="center" wrapText="1"/>
    </xf>
    <xf numFmtId="0" fontId="0" fillId="2" borderId="12" xfId="0" applyFill="1" applyBorder="1" applyAlignment="1">
      <alignment horizontal="right" vertical="center" wrapText="1"/>
    </xf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right" vertical="center" wrapText="1"/>
    </xf>
    <xf numFmtId="0" fontId="16" fillId="2" borderId="0" xfId="1" applyFont="1" applyFill="1" applyAlignment="1">
      <alignment vertical="center" wrapText="1"/>
    </xf>
    <xf numFmtId="0" fontId="8" fillId="2" borderId="23" xfId="1" applyFont="1" applyFill="1" applyBorder="1" applyAlignment="1">
      <alignment vertical="center" wrapText="1"/>
    </xf>
    <xf numFmtId="0" fontId="8" fillId="2" borderId="24" xfId="1" applyFont="1" applyFill="1" applyBorder="1" applyAlignment="1">
      <alignment horizontal="right" vertical="center" wrapText="1"/>
    </xf>
    <xf numFmtId="0" fontId="16" fillId="2" borderId="24" xfId="1" applyFont="1" applyFill="1" applyBorder="1" applyAlignment="1">
      <alignment vertical="center" wrapText="1"/>
    </xf>
    <xf numFmtId="0" fontId="8" fillId="2" borderId="24" xfId="1" applyFont="1" applyFill="1" applyBorder="1" applyAlignment="1">
      <alignment vertical="center" wrapText="1"/>
    </xf>
    <xf numFmtId="0" fontId="8" fillId="2" borderId="25" xfId="1" applyFont="1" applyFill="1" applyBorder="1" applyAlignment="1">
      <alignment vertical="center" wrapText="1"/>
    </xf>
    <xf numFmtId="0" fontId="8" fillId="2" borderId="26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horizontal="right" vertical="center"/>
    </xf>
    <xf numFmtId="0" fontId="8" fillId="2" borderId="27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7" fillId="2" borderId="31" xfId="0" applyFont="1" applyFill="1" applyBorder="1" applyAlignment="1">
      <alignment horizontal="center" wrapText="1"/>
    </xf>
    <xf numFmtId="0" fontId="7" fillId="2" borderId="32" xfId="0" applyFont="1" applyFill="1" applyBorder="1" applyAlignment="1">
      <alignment horizontal="center" wrapText="1"/>
    </xf>
    <xf numFmtId="49" fontId="25" fillId="2" borderId="0" xfId="0" applyNumberFormat="1" applyFont="1" applyFill="1" applyAlignment="1">
      <alignment horizontal="left" vertical="center" wrapText="1"/>
    </xf>
    <xf numFmtId="49" fontId="24" fillId="2" borderId="0" xfId="0" applyNumberFormat="1" applyFont="1" applyFill="1" applyAlignment="1">
      <alignment horizontal="left" vertical="center" wrapText="1"/>
    </xf>
    <xf numFmtId="49" fontId="24" fillId="2" borderId="0" xfId="0" applyNumberFormat="1" applyFont="1" applyFill="1" applyAlignment="1">
      <alignment vertical="center" wrapText="1"/>
    </xf>
    <xf numFmtId="49" fontId="26" fillId="2" borderId="0" xfId="0" applyNumberFormat="1" applyFont="1" applyFill="1" applyAlignment="1">
      <alignment vertical="center" wrapText="1"/>
    </xf>
    <xf numFmtId="0" fontId="20" fillId="2" borderId="28" xfId="0" applyFont="1" applyFill="1" applyBorder="1" applyAlignment="1">
      <alignment horizontal="right" vertical="center" wrapText="1"/>
    </xf>
    <xf numFmtId="0" fontId="20" fillId="2" borderId="29" xfId="0" applyFont="1" applyFill="1" applyBorder="1" applyAlignment="1">
      <alignment horizontal="right" vertical="center" wrapText="1"/>
    </xf>
    <xf numFmtId="0" fontId="20" fillId="2" borderId="30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 applyProtection="1">
      <alignment horizontal="left"/>
      <protection locked="0"/>
    </xf>
    <xf numFmtId="168" fontId="27" fillId="3" borderId="13" xfId="0" applyNumberFormat="1" applyFont="1" applyFill="1" applyBorder="1" applyAlignment="1">
      <alignment horizontal="center" vertical="center" wrapText="1"/>
    </xf>
    <xf numFmtId="168" fontId="27" fillId="3" borderId="3" xfId="0" applyNumberFormat="1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16" fillId="2" borderId="0" xfId="1" applyFont="1" applyFill="1" applyBorder="1" applyAlignment="1" applyProtection="1">
      <alignment horizontal="left"/>
    </xf>
    <xf numFmtId="0" fontId="28" fillId="2" borderId="0" xfId="1" applyFont="1" applyFill="1" applyBorder="1" applyAlignment="1" applyProtection="1">
      <alignment horizontal="left" wrapText="1"/>
    </xf>
    <xf numFmtId="0" fontId="29" fillId="2" borderId="0" xfId="0" applyFont="1" applyFill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0" fillId="2" borderId="0" xfId="1" applyFont="1" applyFill="1" applyBorder="1" applyAlignment="1" applyProtection="1">
      <alignment horizontal="center" vertical="center" wrapText="1"/>
    </xf>
    <xf numFmtId="0" fontId="20" fillId="2" borderId="28" xfId="1" applyFont="1" applyFill="1" applyBorder="1" applyAlignment="1">
      <alignment horizontal="right" vertical="center" wrapText="1"/>
    </xf>
    <xf numFmtId="0" fontId="20" fillId="2" borderId="29" xfId="1" applyFont="1" applyFill="1" applyBorder="1" applyAlignment="1">
      <alignment horizontal="right" vertical="center" wrapText="1"/>
    </xf>
    <xf numFmtId="0" fontId="20" fillId="2" borderId="30" xfId="1" applyFont="1" applyFill="1" applyBorder="1" applyAlignment="1">
      <alignment horizontal="right" vertical="center" wrapText="1"/>
    </xf>
    <xf numFmtId="0" fontId="18" fillId="2" borderId="26" xfId="1" applyFont="1" applyFill="1" applyBorder="1" applyAlignment="1">
      <alignment horizontal="right" vertical="center"/>
    </xf>
    <xf numFmtId="0" fontId="18" fillId="2" borderId="0" xfId="1" applyFont="1" applyFill="1" applyBorder="1" applyAlignment="1">
      <alignment horizontal="right" vertical="center"/>
    </xf>
    <xf numFmtId="0" fontId="18" fillId="2" borderId="26" xfId="1" applyFont="1" applyFill="1" applyBorder="1" applyAlignment="1">
      <alignment horizontal="right" vertical="center" wrapText="1"/>
    </xf>
    <xf numFmtId="0" fontId="18" fillId="2" borderId="0" xfId="1" applyFont="1" applyFill="1" applyBorder="1" applyAlignment="1">
      <alignment horizontal="right" vertical="center" wrapText="1"/>
    </xf>
  </cellXfs>
  <cellStyles count="2">
    <cellStyle name="Normale" xfId="0" builtinId="0"/>
    <cellStyle name="Normale 2" xfId="1"/>
  </cellStyles>
  <dxfs count="11"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 patternType="solid">
          <fgColor theme="0"/>
          <bgColor rgb="FFFF0000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FF00"/>
      </font>
      <fill>
        <patternFill patternType="solid">
          <bgColor rgb="FF000000"/>
        </patternFill>
      </fill>
    </dxf>
    <dxf>
      <font>
        <color rgb="FF00FF00"/>
      </font>
      <fill>
        <patternFill patternType="solid">
          <bgColor rgb="FF000000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color rgb="FFFF0000"/>
      </font>
    </dxf>
    <dxf>
      <font>
        <b/>
        <i/>
        <color theme="0"/>
      </font>
      <fill>
        <patternFill patternType="solid">
          <fgColor theme="0"/>
          <bgColor rgb="FFFF0000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F23"/>
  <sheetViews>
    <sheetView workbookViewId="0">
      <selection activeCell="D3" sqref="D3:D20"/>
    </sheetView>
  </sheetViews>
  <sheetFormatPr defaultColWidth="9.140625" defaultRowHeight="12.75" x14ac:dyDescent="0.2"/>
  <cols>
    <col min="1" max="1" width="3.28515625" style="37" customWidth="1"/>
    <col min="2" max="2" width="9.140625" style="36"/>
    <col min="3" max="3" width="23.28515625" style="37" customWidth="1"/>
    <col min="4" max="4" width="67.140625" style="37" customWidth="1"/>
    <col min="5" max="5" width="14.7109375" style="36" bestFit="1" customWidth="1"/>
    <col min="6" max="6" width="66.28515625" style="37" customWidth="1"/>
    <col min="7" max="16384" width="9.140625" style="37"/>
  </cols>
  <sheetData>
    <row r="2" spans="2:6" s="35" customFormat="1" x14ac:dyDescent="0.2">
      <c r="B2" s="38" t="s">
        <v>8</v>
      </c>
      <c r="C2" s="41" t="s">
        <v>11</v>
      </c>
      <c r="D2" s="38" t="s">
        <v>15</v>
      </c>
      <c r="E2" s="38" t="s">
        <v>16</v>
      </c>
      <c r="F2" s="34" t="s">
        <v>46</v>
      </c>
    </row>
    <row r="3" spans="2:6" x14ac:dyDescent="0.2">
      <c r="B3" s="39">
        <v>2021</v>
      </c>
      <c r="C3" s="42" t="s">
        <v>12</v>
      </c>
      <c r="D3" s="43" t="s">
        <v>28</v>
      </c>
      <c r="E3" s="99" t="s">
        <v>17</v>
      </c>
      <c r="F3" s="80" t="s">
        <v>47</v>
      </c>
    </row>
    <row r="4" spans="2:6" x14ac:dyDescent="0.2">
      <c r="B4" s="39">
        <v>2022</v>
      </c>
      <c r="C4" s="42" t="s">
        <v>13</v>
      </c>
      <c r="D4" s="43" t="s">
        <v>35</v>
      </c>
      <c r="E4" s="99" t="s">
        <v>18</v>
      </c>
      <c r="F4" s="80" t="s">
        <v>77</v>
      </c>
    </row>
    <row r="5" spans="2:6" x14ac:dyDescent="0.2">
      <c r="B5" s="39">
        <v>2023</v>
      </c>
      <c r="C5" s="42" t="s">
        <v>14</v>
      </c>
      <c r="D5" s="43" t="s">
        <v>36</v>
      </c>
      <c r="E5" s="99" t="s">
        <v>19</v>
      </c>
      <c r="F5" s="80" t="s">
        <v>78</v>
      </c>
    </row>
    <row r="6" spans="2:6" x14ac:dyDescent="0.2">
      <c r="B6" s="39">
        <v>2024</v>
      </c>
      <c r="D6" s="43" t="s">
        <v>37</v>
      </c>
      <c r="E6" s="99" t="s">
        <v>20</v>
      </c>
      <c r="F6" s="80" t="s">
        <v>89</v>
      </c>
    </row>
    <row r="7" spans="2:6" x14ac:dyDescent="0.2">
      <c r="D7" s="43" t="s">
        <v>29</v>
      </c>
      <c r="E7" s="99" t="s">
        <v>21</v>
      </c>
      <c r="F7" s="80" t="s">
        <v>79</v>
      </c>
    </row>
    <row r="8" spans="2:6" x14ac:dyDescent="0.2">
      <c r="D8" s="43" t="s">
        <v>30</v>
      </c>
      <c r="E8" s="99" t="s">
        <v>22</v>
      </c>
      <c r="F8" s="80" t="s">
        <v>80</v>
      </c>
    </row>
    <row r="9" spans="2:6" x14ac:dyDescent="0.2">
      <c r="D9" s="43" t="s">
        <v>93</v>
      </c>
      <c r="E9" s="99" t="s">
        <v>23</v>
      </c>
      <c r="F9" s="81" t="s">
        <v>81</v>
      </c>
    </row>
    <row r="10" spans="2:6" x14ac:dyDescent="0.2">
      <c r="D10" s="43" t="s">
        <v>94</v>
      </c>
      <c r="E10" s="99" t="s">
        <v>24</v>
      </c>
      <c r="F10" s="40" t="s">
        <v>82</v>
      </c>
    </row>
    <row r="11" spans="2:6" x14ac:dyDescent="0.2">
      <c r="D11" s="43" t="s">
        <v>31</v>
      </c>
      <c r="E11" s="100" t="s">
        <v>25</v>
      </c>
      <c r="F11" s="81" t="s">
        <v>83</v>
      </c>
    </row>
    <row r="12" spans="2:6" x14ac:dyDescent="0.2">
      <c r="D12" s="43" t="s">
        <v>32</v>
      </c>
      <c r="E12" s="100" t="s">
        <v>26</v>
      </c>
      <c r="F12" s="40" t="s">
        <v>84</v>
      </c>
    </row>
    <row r="13" spans="2:6" x14ac:dyDescent="0.2">
      <c r="D13" s="43" t="s">
        <v>95</v>
      </c>
      <c r="F13" s="40" t="s">
        <v>85</v>
      </c>
    </row>
    <row r="14" spans="2:6" x14ac:dyDescent="0.2">
      <c r="D14" s="43" t="s">
        <v>38</v>
      </c>
      <c r="F14" s="80" t="s">
        <v>91</v>
      </c>
    </row>
    <row r="15" spans="2:6" x14ac:dyDescent="0.2">
      <c r="D15" s="43" t="s">
        <v>33</v>
      </c>
      <c r="F15" s="80" t="s">
        <v>90</v>
      </c>
    </row>
    <row r="16" spans="2:6" x14ac:dyDescent="0.2">
      <c r="D16" s="40" t="s">
        <v>48</v>
      </c>
    </row>
    <row r="17" spans="4:4" x14ac:dyDescent="0.2">
      <c r="D17" s="43" t="s">
        <v>39</v>
      </c>
    </row>
    <row r="18" spans="4:4" x14ac:dyDescent="0.2">
      <c r="D18" s="43" t="s">
        <v>92</v>
      </c>
    </row>
    <row r="19" spans="4:4" x14ac:dyDescent="0.2">
      <c r="D19" s="43" t="s">
        <v>34</v>
      </c>
    </row>
    <row r="20" spans="4:4" x14ac:dyDescent="0.2">
      <c r="D20" s="43" t="s">
        <v>40</v>
      </c>
    </row>
    <row r="21" spans="4:4" x14ac:dyDescent="0.2">
      <c r="D21" s="98"/>
    </row>
    <row r="22" spans="4:4" x14ac:dyDescent="0.2">
      <c r="D22" s="98"/>
    </row>
    <row r="23" spans="4:4" x14ac:dyDescent="0.2">
      <c r="D23" s="98"/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N36"/>
  <sheetViews>
    <sheetView zoomScale="90" zoomScaleNormal="90" workbookViewId="0">
      <selection activeCell="Q12" sqref="Q12"/>
    </sheetView>
  </sheetViews>
  <sheetFormatPr defaultColWidth="9.140625" defaultRowHeight="14.25" x14ac:dyDescent="0.2"/>
  <cols>
    <col min="1" max="1" width="9.140625" style="77"/>
    <col min="2" max="2" width="2.85546875" style="77" customWidth="1"/>
    <col min="3" max="3" width="16.42578125" style="77" customWidth="1"/>
    <col min="4" max="16384" width="9.140625" style="77"/>
  </cols>
  <sheetData>
    <row r="2" spans="2:14" ht="15" x14ac:dyDescent="0.2">
      <c r="B2" s="104" t="s">
        <v>54</v>
      </c>
      <c r="C2" s="104"/>
      <c r="D2" s="104"/>
    </row>
    <row r="4" spans="2:14" x14ac:dyDescent="0.2">
      <c r="B4" s="103" t="s">
        <v>56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2:14" ht="3.75" customHeight="1" x14ac:dyDescent="0.2">
      <c r="B5" s="78"/>
      <c r="C5" s="78"/>
    </row>
    <row r="6" spans="2:14" ht="15.75" x14ac:dyDescent="0.2">
      <c r="C6" s="101" t="s">
        <v>55</v>
      </c>
      <c r="D6" s="101"/>
      <c r="E6" s="101"/>
      <c r="F6" s="101"/>
      <c r="G6" s="101"/>
      <c r="H6" s="101"/>
      <c r="I6" s="101"/>
      <c r="J6" s="101"/>
    </row>
    <row r="7" spans="2:14" ht="3.75" customHeight="1" x14ac:dyDescent="0.2">
      <c r="B7" s="78"/>
      <c r="C7" s="78"/>
    </row>
    <row r="8" spans="2:14" x14ac:dyDescent="0.2">
      <c r="B8" s="102" t="s">
        <v>57</v>
      </c>
      <c r="C8" s="102"/>
    </row>
    <row r="9" spans="2:14" ht="3.75" customHeight="1" x14ac:dyDescent="0.2">
      <c r="B9" s="78"/>
      <c r="C9" s="78"/>
    </row>
    <row r="10" spans="2:14" ht="15.75" x14ac:dyDescent="0.2">
      <c r="C10" s="79" t="s">
        <v>58</v>
      </c>
      <c r="D10" s="102" t="s">
        <v>61</v>
      </c>
      <c r="E10" s="102"/>
      <c r="F10" s="102"/>
      <c r="G10" s="102"/>
      <c r="H10" s="102"/>
      <c r="I10" s="102"/>
      <c r="J10" s="102"/>
      <c r="K10" s="102"/>
    </row>
    <row r="11" spans="2:14" ht="15.75" x14ac:dyDescent="0.2">
      <c r="C11" s="79" t="s">
        <v>59</v>
      </c>
      <c r="D11" s="102" t="s">
        <v>60</v>
      </c>
      <c r="E11" s="102"/>
      <c r="F11" s="102"/>
      <c r="G11" s="102"/>
      <c r="H11" s="102"/>
      <c r="I11" s="102"/>
      <c r="J11" s="102"/>
      <c r="K11" s="102"/>
    </row>
    <row r="12" spans="2:14" ht="15.75" x14ac:dyDescent="0.2">
      <c r="C12" s="79" t="s">
        <v>62</v>
      </c>
      <c r="D12" s="102" t="s">
        <v>63</v>
      </c>
      <c r="E12" s="102"/>
      <c r="F12" s="102"/>
      <c r="G12" s="102"/>
      <c r="H12" s="102"/>
      <c r="I12" s="102"/>
      <c r="J12" s="102"/>
      <c r="K12" s="102"/>
    </row>
    <row r="13" spans="2:14" ht="15.75" x14ac:dyDescent="0.2">
      <c r="C13" s="79" t="s">
        <v>65</v>
      </c>
      <c r="D13" s="102" t="s">
        <v>64</v>
      </c>
      <c r="E13" s="102"/>
      <c r="F13" s="102"/>
      <c r="G13" s="102"/>
      <c r="H13" s="102"/>
      <c r="I13" s="102"/>
      <c r="J13" s="102"/>
      <c r="K13" s="102"/>
    </row>
    <row r="15" spans="2:14" ht="30.75" customHeight="1" x14ac:dyDescent="0.2">
      <c r="B15" s="103" t="s">
        <v>66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2:14" ht="3.75" customHeight="1" x14ac:dyDescent="0.2">
      <c r="B16" s="78"/>
      <c r="C16" s="78"/>
    </row>
    <row r="17" spans="2:14" ht="15.75" x14ac:dyDescent="0.2">
      <c r="C17" s="101" t="s">
        <v>67</v>
      </c>
      <c r="D17" s="101"/>
      <c r="E17" s="101"/>
      <c r="F17" s="101"/>
      <c r="G17" s="101"/>
      <c r="H17" s="101"/>
      <c r="I17" s="101"/>
      <c r="J17" s="101"/>
    </row>
    <row r="18" spans="2:14" ht="3.75" customHeight="1" x14ac:dyDescent="0.2">
      <c r="B18" s="78"/>
      <c r="C18" s="78"/>
    </row>
    <row r="19" spans="2:14" x14ac:dyDescent="0.2">
      <c r="B19" s="102" t="s">
        <v>57</v>
      </c>
      <c r="C19" s="102"/>
    </row>
    <row r="20" spans="2:14" ht="3.75" customHeight="1" x14ac:dyDescent="0.2">
      <c r="B20" s="78"/>
      <c r="C20" s="78"/>
    </row>
    <row r="21" spans="2:14" ht="15.75" x14ac:dyDescent="0.2">
      <c r="C21" s="79" t="s">
        <v>58</v>
      </c>
      <c r="D21" s="102" t="s">
        <v>61</v>
      </c>
      <c r="E21" s="102"/>
      <c r="F21" s="102"/>
      <c r="G21" s="102"/>
      <c r="H21" s="102"/>
      <c r="I21" s="102"/>
      <c r="J21" s="102"/>
      <c r="K21" s="102"/>
    </row>
    <row r="22" spans="2:14" ht="15.75" x14ac:dyDescent="0.2">
      <c r="C22" s="79" t="s">
        <v>59</v>
      </c>
      <c r="D22" s="102" t="s">
        <v>60</v>
      </c>
      <c r="E22" s="102"/>
      <c r="F22" s="102"/>
      <c r="G22" s="102"/>
      <c r="H22" s="102"/>
      <c r="I22" s="102"/>
      <c r="J22" s="102"/>
      <c r="K22" s="102"/>
    </row>
    <row r="23" spans="2:14" ht="15.75" x14ac:dyDescent="0.2">
      <c r="C23" s="79" t="s">
        <v>62</v>
      </c>
      <c r="D23" s="102" t="s">
        <v>63</v>
      </c>
      <c r="E23" s="102"/>
      <c r="F23" s="102"/>
      <c r="G23" s="102"/>
      <c r="H23" s="102"/>
      <c r="I23" s="102"/>
      <c r="J23" s="102"/>
      <c r="K23" s="102"/>
    </row>
    <row r="24" spans="2:14" ht="15.75" x14ac:dyDescent="0.2">
      <c r="C24" s="79" t="s">
        <v>68</v>
      </c>
      <c r="D24" s="102" t="s">
        <v>71</v>
      </c>
      <c r="E24" s="102"/>
      <c r="F24" s="102"/>
      <c r="G24" s="102"/>
      <c r="H24" s="102"/>
      <c r="I24" s="102"/>
      <c r="J24" s="102"/>
      <c r="K24" s="102"/>
    </row>
    <row r="25" spans="2:14" ht="15.75" x14ac:dyDescent="0.2">
      <c r="C25" s="79" t="s">
        <v>70</v>
      </c>
      <c r="D25" s="102" t="s">
        <v>69</v>
      </c>
      <c r="E25" s="102"/>
      <c r="F25" s="102"/>
      <c r="G25" s="102"/>
      <c r="H25" s="102"/>
      <c r="I25" s="102"/>
      <c r="J25" s="102"/>
      <c r="K25" s="102"/>
    </row>
    <row r="26" spans="2:14" ht="15.75" x14ac:dyDescent="0.2">
      <c r="C26" s="79" t="s">
        <v>65</v>
      </c>
      <c r="D26" s="102" t="s">
        <v>64</v>
      </c>
      <c r="E26" s="102"/>
      <c r="F26" s="102"/>
      <c r="G26" s="102"/>
      <c r="H26" s="102"/>
      <c r="I26" s="102"/>
      <c r="J26" s="102"/>
      <c r="K26" s="102"/>
    </row>
    <row r="28" spans="2:14" x14ac:dyDescent="0.2">
      <c r="B28" s="103" t="s">
        <v>76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</row>
    <row r="29" spans="2:14" ht="3.75" customHeight="1" x14ac:dyDescent="0.2">
      <c r="B29" s="78"/>
      <c r="C29" s="78"/>
    </row>
    <row r="30" spans="2:14" x14ac:dyDescent="0.2">
      <c r="C30" s="102" t="s">
        <v>72</v>
      </c>
      <c r="D30" s="102"/>
      <c r="E30" s="102"/>
      <c r="F30" s="102"/>
      <c r="G30" s="102"/>
      <c r="H30" s="102"/>
      <c r="I30" s="102"/>
      <c r="J30" s="102"/>
      <c r="K30" s="102"/>
      <c r="L30" s="102"/>
    </row>
    <row r="31" spans="2:14" ht="3.75" customHeight="1" x14ac:dyDescent="0.2">
      <c r="B31" s="78"/>
      <c r="C31" s="78"/>
    </row>
    <row r="32" spans="2:14" ht="15.75" x14ac:dyDescent="0.2">
      <c r="C32" s="101" t="s">
        <v>73</v>
      </c>
      <c r="D32" s="101"/>
      <c r="E32" s="101"/>
      <c r="F32" s="101"/>
      <c r="G32" s="101"/>
      <c r="H32" s="101"/>
      <c r="I32" s="101"/>
      <c r="J32" s="101"/>
    </row>
    <row r="33" spans="2:12" ht="3.75" customHeight="1" x14ac:dyDescent="0.2">
      <c r="B33" s="78"/>
      <c r="C33" s="78"/>
    </row>
    <row r="34" spans="2:12" x14ac:dyDescent="0.2">
      <c r="C34" s="102" t="s">
        <v>74</v>
      </c>
      <c r="D34" s="102"/>
      <c r="E34" s="102"/>
      <c r="F34" s="102"/>
      <c r="G34" s="102"/>
      <c r="H34" s="102"/>
      <c r="I34" s="102"/>
      <c r="J34" s="102"/>
      <c r="K34" s="102"/>
      <c r="L34" s="102"/>
    </row>
    <row r="35" spans="2:12" ht="3.75" customHeight="1" x14ac:dyDescent="0.2">
      <c r="B35" s="78"/>
      <c r="C35" s="78"/>
    </row>
    <row r="36" spans="2:12" ht="15.75" x14ac:dyDescent="0.2">
      <c r="C36" s="101" t="s">
        <v>75</v>
      </c>
      <c r="D36" s="101"/>
      <c r="E36" s="101"/>
      <c r="F36" s="101"/>
      <c r="G36" s="101"/>
      <c r="H36" s="101"/>
      <c r="I36" s="101"/>
      <c r="J36" s="101"/>
    </row>
  </sheetData>
  <sheetProtection password="8134" sheet="1" selectLockedCells="1" selectUnlockedCells="1"/>
  <mergeCells count="22">
    <mergeCell ref="D12:K12"/>
    <mergeCell ref="D13:K13"/>
    <mergeCell ref="B15:N15"/>
    <mergeCell ref="B4:N4"/>
    <mergeCell ref="B2:D2"/>
    <mergeCell ref="B8:C8"/>
    <mergeCell ref="D10:K10"/>
    <mergeCell ref="D11:K11"/>
    <mergeCell ref="C6:J6"/>
    <mergeCell ref="C34:L34"/>
    <mergeCell ref="C36:J36"/>
    <mergeCell ref="D22:K22"/>
    <mergeCell ref="D23:K23"/>
    <mergeCell ref="D25:K25"/>
    <mergeCell ref="D24:K24"/>
    <mergeCell ref="D26:K26"/>
    <mergeCell ref="B28:N28"/>
    <mergeCell ref="C17:J17"/>
    <mergeCell ref="B19:C19"/>
    <mergeCell ref="C30:L30"/>
    <mergeCell ref="C32:J32"/>
    <mergeCell ref="D21:K2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  <pageSetUpPr fitToPage="1"/>
  </sheetPr>
  <dimension ref="B2:H41"/>
  <sheetViews>
    <sheetView tabSelected="1" zoomScale="80" zoomScaleNormal="80" workbookViewId="0">
      <selection activeCell="E36" sqref="E36"/>
    </sheetView>
  </sheetViews>
  <sheetFormatPr defaultColWidth="9.140625" defaultRowHeight="15" customHeight="1" x14ac:dyDescent="0.2"/>
  <cols>
    <col min="1" max="2" width="2.85546875" style="2" customWidth="1"/>
    <col min="3" max="3" width="60.7109375" style="3" customWidth="1"/>
    <col min="4" max="4" width="1.140625" style="2" customWidth="1"/>
    <col min="5" max="5" width="34.42578125" style="32" customWidth="1"/>
    <col min="6" max="7" width="34.42578125" style="2" customWidth="1"/>
    <col min="8" max="8" width="2.85546875" style="2" customWidth="1"/>
    <col min="9" max="16384" width="9.140625" style="2"/>
  </cols>
  <sheetData>
    <row r="2" spans="3:7" s="96" customFormat="1" ht="15" hidden="1" customHeight="1" x14ac:dyDescent="0.2">
      <c r="C2" s="97" t="str">
        <f>Dati!B2</f>
        <v>Anno</v>
      </c>
      <c r="D2" s="97" t="str">
        <f>Dati!C2</f>
        <v>Quadrimestre</v>
      </c>
      <c r="E2" s="97" t="str">
        <f>Dati!D2</f>
        <v>Gestori</v>
      </c>
      <c r="F2" s="97" t="str">
        <f>Dati!E2</f>
        <v>Classificazione</v>
      </c>
      <c r="G2" s="97" t="str">
        <f>Dati!F2</f>
        <v>Messaggi</v>
      </c>
    </row>
    <row r="3" spans="3:7" ht="15" hidden="1" customHeight="1" x14ac:dyDescent="0.2">
      <c r="C3" s="95">
        <f>Dati!B3</f>
        <v>2021</v>
      </c>
      <c r="D3" s="95" t="str">
        <f>Dati!C3</f>
        <v>Gennaio - Aprile</v>
      </c>
      <c r="E3" s="95" t="e">
        <f>Dati!#REF!</f>
        <v>#REF!</v>
      </c>
      <c r="F3" s="95" t="str">
        <f>Dati!E3</f>
        <v>1A</v>
      </c>
      <c r="G3" s="95" t="str">
        <f>Dati!F3</f>
        <v>Selezionare un valore dall'elenco</v>
      </c>
    </row>
    <row r="4" spans="3:7" ht="15" hidden="1" customHeight="1" x14ac:dyDescent="0.2">
      <c r="C4" s="95">
        <f>Dati!B4</f>
        <v>2022</v>
      </c>
      <c r="D4" s="95" t="str">
        <f>Dati!C4</f>
        <v>Maggio - Agosto</v>
      </c>
      <c r="E4" s="95" t="str">
        <f>Dati!D3</f>
        <v>Actalis S.p.A.</v>
      </c>
      <c r="F4" s="95" t="str">
        <f>Dati!E4</f>
        <v>1B</v>
      </c>
      <c r="G4" s="95" t="str">
        <f>Dati!F4</f>
        <v>ERRORE: selezionare un Gestore nella sezione Riferimenti</v>
      </c>
    </row>
    <row r="5" spans="3:7" ht="15" hidden="1" customHeight="1" x14ac:dyDescent="0.2">
      <c r="C5" s="95">
        <f>Dati!B5</f>
        <v>2023</v>
      </c>
      <c r="D5" s="95" t="str">
        <f>Dati!C5</f>
        <v>Settembre - Dicembre</v>
      </c>
      <c r="E5" s="95" t="e">
        <f>Dati!#REF!</f>
        <v>#REF!</v>
      </c>
      <c r="F5" s="95" t="str">
        <f>Dati!E5</f>
        <v>2A</v>
      </c>
      <c r="G5" s="95" t="str">
        <f>Dati!F5</f>
        <v>ERRORE: selezionare un anno nella sezione Riferimenti</v>
      </c>
    </row>
    <row r="6" spans="3:7" ht="15" hidden="1" customHeight="1" x14ac:dyDescent="0.2">
      <c r="C6" s="95">
        <f>Dati!B6</f>
        <v>2024</v>
      </c>
      <c r="D6" s="95">
        <f>Dati!C6</f>
        <v>0</v>
      </c>
      <c r="E6" s="95" t="str">
        <f>Dati!D4</f>
        <v>ArubaPEC S.p.A.</v>
      </c>
      <c r="F6" s="95" t="str">
        <f>Dati!E6</f>
        <v>2B</v>
      </c>
      <c r="G6" s="95" t="str">
        <f>Dati!F6</f>
        <v>ERRORE: selezionare un quadrimestre nella sezione Riferimenti</v>
      </c>
    </row>
    <row r="7" spans="3:7" ht="15" hidden="1" customHeight="1" x14ac:dyDescent="0.2">
      <c r="C7" s="95">
        <v>2017</v>
      </c>
      <c r="D7" s="95">
        <f>Dati!C7</f>
        <v>0</v>
      </c>
      <c r="E7" s="95" t="str">
        <f>Dati!D5</f>
        <v>Cedacri S.P.A.</v>
      </c>
      <c r="F7" s="95" t="str">
        <f>Dati!E7</f>
        <v>3A</v>
      </c>
      <c r="G7" s="95" t="str">
        <f>Dati!F7</f>
        <v>L'anno selezionato non è corretto</v>
      </c>
    </row>
    <row r="8" spans="3:7" ht="15" hidden="1" customHeight="1" x14ac:dyDescent="0.2">
      <c r="C8" s="95">
        <v>2018</v>
      </c>
      <c r="D8" s="95">
        <f>Dati!C8</f>
        <v>0</v>
      </c>
      <c r="E8" s="95" t="str">
        <f>Dati!D6</f>
        <v>Consiglio Nazionale del Notariato</v>
      </c>
      <c r="F8" s="95" t="str">
        <f>Dati!E8</f>
        <v>3B</v>
      </c>
      <c r="G8" s="95" t="str">
        <f>Dati!F8</f>
        <v>Verificare le informazioni inserite</v>
      </c>
    </row>
    <row r="9" spans="3:7" ht="15" hidden="1" customHeight="1" x14ac:dyDescent="0.2">
      <c r="C9" s="95">
        <v>2019</v>
      </c>
      <c r="D9" s="95">
        <f>Dati!C9</f>
        <v>0</v>
      </c>
      <c r="E9" s="95" t="str">
        <f>Dati!D9</f>
        <v>Intesi Group S.p.A.</v>
      </c>
      <c r="F9" s="95" t="str">
        <f>Dati!E9</f>
        <v>4A</v>
      </c>
      <c r="G9" s="95" t="str">
        <f>Dati!F9</f>
        <v>Errore</v>
      </c>
    </row>
    <row r="10" spans="3:7" ht="15" hidden="1" customHeight="1" x14ac:dyDescent="0.2">
      <c r="C10" s="95">
        <v>2020</v>
      </c>
      <c r="D10" s="95">
        <f>Dati!C10</f>
        <v>0</v>
      </c>
      <c r="E10" s="95" t="str">
        <f>Dati!D18</f>
        <v>Telecom Italia Trust Technologies S.r.l.</v>
      </c>
      <c r="F10" s="95" t="str">
        <f>Dati!E10</f>
        <v>4B</v>
      </c>
      <c r="G10" s="95" t="str">
        <f>Dati!F10</f>
        <v>Verificare che siano state inserite correttamente tutte le informazioni</v>
      </c>
    </row>
    <row r="11" spans="3:7" ht="15" hidden="1" customHeight="1" x14ac:dyDescent="0.2">
      <c r="C11" s="95">
        <v>2021</v>
      </c>
      <c r="D11" s="95">
        <f>Dati!C11</f>
        <v>0</v>
      </c>
      <c r="E11" s="95" t="str">
        <f>Dati!D7</f>
        <v>In.Te.S.A. S.p.A.</v>
      </c>
      <c r="F11" s="95" t="str">
        <f>Dati!E11</f>
        <v>5A</v>
      </c>
      <c r="G11" s="95" t="str">
        <f>Dati!F11</f>
        <v>DATI INCOERENTI</v>
      </c>
    </row>
    <row r="12" spans="3:7" ht="15" hidden="1" customHeight="1" x14ac:dyDescent="0.2">
      <c r="C12" s="95">
        <v>2022</v>
      </c>
      <c r="D12" s="95">
        <f>Dati!C12</f>
        <v>0</v>
      </c>
      <c r="E12" s="95" t="str">
        <f>Dati!D8</f>
        <v>InfoCert S.p.A.</v>
      </c>
      <c r="F12" s="95" t="str">
        <f>Dati!E12</f>
        <v>5B</v>
      </c>
      <c r="G12" s="95" t="str">
        <f>Dati!F12</f>
        <v>SLA RISPETTATO</v>
      </c>
    </row>
    <row r="13" spans="3:7" ht="15" hidden="1" customHeight="1" x14ac:dyDescent="0.2">
      <c r="C13" s="95">
        <v>2023</v>
      </c>
      <c r="D13" s="95">
        <f>Dati!C13</f>
        <v>0</v>
      </c>
      <c r="E13" s="95" t="e">
        <f>Dati!#REF!</f>
        <v>#REF!</v>
      </c>
      <c r="F13" s="95"/>
      <c r="G13" s="95" t="str">
        <f>Dati!F13</f>
        <v>SLA NON RISPETTATO</v>
      </c>
    </row>
    <row r="14" spans="3:7" ht="15" hidden="1" customHeight="1" x14ac:dyDescent="0.2">
      <c r="C14" s="95">
        <v>2024</v>
      </c>
      <c r="D14" s="95">
        <f>Dati!C14</f>
        <v>0</v>
      </c>
      <c r="E14" s="95" t="str">
        <f>Dati!D11</f>
        <v>ITnet S.r.l.</v>
      </c>
      <c r="F14" s="95"/>
      <c r="G14" s="95" t="str">
        <f>Dati!F14</f>
        <v>Anno di inizio non coerente</v>
      </c>
    </row>
    <row r="15" spans="3:7" ht="15" hidden="1" customHeight="1" x14ac:dyDescent="0.2">
      <c r="C15" s="95">
        <v>2025</v>
      </c>
      <c r="D15" s="95">
        <f>Dati!C15</f>
        <v>0</v>
      </c>
      <c r="E15" s="95" t="e">
        <f>Dati!#REF!</f>
        <v>#REF!</v>
      </c>
      <c r="F15" s="95"/>
      <c r="G15" s="95" t="str">
        <f>Dati!F15</f>
        <v>Anno di fine non coerente</v>
      </c>
    </row>
    <row r="16" spans="3:7" ht="15" hidden="1" customHeight="1" x14ac:dyDescent="0.2">
      <c r="C16" s="95">
        <v>2026</v>
      </c>
      <c r="D16" s="95">
        <f>Dati!C16</f>
        <v>0</v>
      </c>
      <c r="E16" s="95" t="str">
        <f>Dati!D12</f>
        <v>Namirial S.p.A.</v>
      </c>
      <c r="F16" s="95"/>
      <c r="G16" s="95"/>
    </row>
    <row r="17" spans="2:8" ht="15" hidden="1" customHeight="1" x14ac:dyDescent="0.2">
      <c r="C17" s="95"/>
      <c r="D17" s="95">
        <f>Dati!C17</f>
        <v>0</v>
      </c>
      <c r="E17" s="95">
        <f>Dati!D21</f>
        <v>0</v>
      </c>
      <c r="F17" s="95"/>
      <c r="G17" s="95"/>
    </row>
    <row r="18" spans="2:8" ht="15" hidden="1" customHeight="1" x14ac:dyDescent="0.2">
      <c r="C18" s="95"/>
      <c r="D18" s="95">
        <f>Dati!C18</f>
        <v>0</v>
      </c>
      <c r="E18" s="95">
        <f>Dati!D23</f>
        <v>0</v>
      </c>
      <c r="F18" s="95"/>
      <c r="G18" s="95"/>
    </row>
    <row r="19" spans="2:8" ht="15" hidden="1" customHeight="1" x14ac:dyDescent="0.2">
      <c r="C19" s="95"/>
      <c r="D19" s="95">
        <f>Dati!C19</f>
        <v>0</v>
      </c>
      <c r="E19" s="95" t="e">
        <f>Dati!#REF!</f>
        <v>#REF!</v>
      </c>
      <c r="F19" s="95"/>
      <c r="G19" s="95"/>
    </row>
    <row r="20" spans="2:8" ht="15" hidden="1" customHeight="1" x14ac:dyDescent="0.2">
      <c r="C20" s="95"/>
      <c r="D20" s="95">
        <f>Dati!C20</f>
        <v>0</v>
      </c>
      <c r="E20" s="95" t="str">
        <f>Dati!D15</f>
        <v>Regione Marche</v>
      </c>
      <c r="F20" s="95"/>
      <c r="G20" s="95"/>
    </row>
    <row r="21" spans="2:8" ht="15" hidden="1" customHeight="1" x14ac:dyDescent="0.2">
      <c r="C21" s="95"/>
      <c r="D21" s="95">
        <f>Dati!C21</f>
        <v>0</v>
      </c>
      <c r="E21" s="95" t="str">
        <f>Dati!D16</f>
        <v>Register.it</v>
      </c>
      <c r="F21" s="95"/>
      <c r="G21" s="95"/>
    </row>
    <row r="22" spans="2:8" ht="15" hidden="1" customHeight="1" x14ac:dyDescent="0.2">
      <c r="C22" s="95"/>
      <c r="D22" s="95">
        <f>Dati!C22</f>
        <v>0</v>
      </c>
      <c r="E22" s="95" t="str">
        <f>Dati!D17</f>
        <v>Sogei S.p.A.</v>
      </c>
      <c r="F22" s="95"/>
      <c r="G22" s="95"/>
    </row>
    <row r="23" spans="2:8" ht="15" hidden="1" customHeight="1" x14ac:dyDescent="0.2">
      <c r="C23" s="95"/>
      <c r="D23" s="95">
        <f>Dati!C23</f>
        <v>0</v>
      </c>
      <c r="E23" s="95" t="str">
        <f>Dati!D19</f>
        <v>TWT S.p.A.</v>
      </c>
      <c r="F23" s="95"/>
      <c r="G23" s="95"/>
    </row>
    <row r="24" spans="2:8" ht="15" hidden="1" customHeight="1" x14ac:dyDescent="0.2">
      <c r="C24" s="95"/>
      <c r="D24" s="95">
        <f>Dati!C24</f>
        <v>0</v>
      </c>
      <c r="E24" s="95" t="str">
        <f>Dati!D20</f>
        <v>Università Federico II di Napoli</v>
      </c>
      <c r="F24" s="95"/>
      <c r="G24" s="95"/>
    </row>
    <row r="25" spans="2:8" ht="15" hidden="1" customHeight="1" x14ac:dyDescent="0.2">
      <c r="C25" s="95"/>
      <c r="D25" s="95">
        <f>Dati!C25</f>
        <v>0</v>
      </c>
      <c r="F25" s="95"/>
      <c r="G25" s="95"/>
    </row>
    <row r="26" spans="2:8" ht="15" hidden="1" customHeight="1" x14ac:dyDescent="0.2"/>
    <row r="27" spans="2:8" ht="15" hidden="1" customHeight="1" x14ac:dyDescent="0.2"/>
    <row r="28" spans="2:8" ht="15" hidden="1" customHeight="1" x14ac:dyDescent="0.2"/>
    <row r="29" spans="2:8" ht="15" hidden="1" customHeight="1" x14ac:dyDescent="0.2"/>
    <row r="30" spans="2:8" ht="15" hidden="1" customHeight="1" x14ac:dyDescent="0.2">
      <c r="E30" s="95"/>
    </row>
    <row r="31" spans="2:8" ht="15" customHeight="1" thickBot="1" x14ac:dyDescent="0.25"/>
    <row r="32" spans="2:8" ht="15" customHeight="1" x14ac:dyDescent="0.2">
      <c r="B32" s="44"/>
      <c r="C32" s="45"/>
      <c r="D32" s="46"/>
      <c r="E32" s="47"/>
      <c r="F32" s="46"/>
      <c r="G32" s="46"/>
      <c r="H32" s="48"/>
    </row>
    <row r="33" spans="2:8" ht="27.75" customHeight="1" x14ac:dyDescent="0.35">
      <c r="B33" s="49"/>
      <c r="C33" s="50" t="s">
        <v>42</v>
      </c>
      <c r="D33" s="51" t="s">
        <v>41</v>
      </c>
      <c r="E33" s="110"/>
      <c r="F33" s="110"/>
      <c r="G33" s="60" t="str">
        <f>IF(E33="","    "&amp;$G$3,"")</f>
        <v xml:space="preserve">    Selezionare un valore dall'elenco</v>
      </c>
      <c r="H33" s="52"/>
    </row>
    <row r="34" spans="2:8" ht="27.75" customHeight="1" x14ac:dyDescent="0.2">
      <c r="B34" s="49"/>
      <c r="C34" s="50"/>
      <c r="D34" s="51"/>
      <c r="E34" s="53"/>
      <c r="F34" s="51"/>
      <c r="G34" s="54"/>
      <c r="H34" s="52"/>
    </row>
    <row r="35" spans="2:8" ht="26.25" x14ac:dyDescent="0.35">
      <c r="B35" s="49"/>
      <c r="C35" s="50" t="s">
        <v>43</v>
      </c>
      <c r="D35" s="51" t="s">
        <v>41</v>
      </c>
      <c r="E35" s="75"/>
      <c r="F35" s="108" t="str">
        <f ca="1">IF(E35="","    "&amp;$G$3,IF(OR(E35=YEAR(NOW()),AND(E35=YEAR(NOW())-1,MONTH(NOW())=1)),"",$G$7))</f>
        <v xml:space="preserve">    Selezionare un valore dall'elenco</v>
      </c>
      <c r="G35" s="108"/>
      <c r="H35" s="52"/>
    </row>
    <row r="36" spans="2:8" ht="26.25" x14ac:dyDescent="0.35">
      <c r="B36" s="49"/>
      <c r="C36" s="55" t="s">
        <v>44</v>
      </c>
      <c r="D36" s="51" t="s">
        <v>41</v>
      </c>
      <c r="E36" s="76"/>
      <c r="F36" s="108" t="str">
        <f>IF(E36="","    "&amp;$G$3,"")</f>
        <v xml:space="preserve">    Selezionare un valore dall'elenco</v>
      </c>
      <c r="G36" s="108"/>
      <c r="H36" s="52"/>
    </row>
    <row r="37" spans="2:8" ht="15" customHeight="1" x14ac:dyDescent="0.2">
      <c r="B37" s="49"/>
      <c r="C37" s="56"/>
      <c r="D37" s="51"/>
      <c r="E37" s="53"/>
      <c r="F37" s="51"/>
      <c r="G37" s="51"/>
      <c r="H37" s="52"/>
    </row>
    <row r="38" spans="2:8" ht="26.25" x14ac:dyDescent="0.35">
      <c r="B38" s="49"/>
      <c r="C38" s="55" t="s">
        <v>52</v>
      </c>
      <c r="D38" s="51" t="s">
        <v>41</v>
      </c>
      <c r="E38" s="109">
        <f ca="1">IF(F35=$G$7,$G$10,IF(Disponibilità!C93=Dati!$F$9,Dati!$F$10,Disponibilità!C93))</f>
        <v>0</v>
      </c>
      <c r="F38" s="109"/>
      <c r="G38" s="109"/>
      <c r="H38" s="52"/>
    </row>
    <row r="39" spans="2:8" ht="15" customHeight="1" x14ac:dyDescent="0.2">
      <c r="B39" s="49"/>
      <c r="C39" s="56"/>
      <c r="D39" s="51"/>
      <c r="E39" s="53"/>
      <c r="F39" s="51"/>
      <c r="G39" s="51"/>
      <c r="H39" s="52"/>
    </row>
    <row r="40" spans="2:8" ht="15.75" customHeight="1" x14ac:dyDescent="0.2">
      <c r="B40" s="49"/>
      <c r="C40" s="57"/>
      <c r="D40" s="57"/>
      <c r="E40" s="57"/>
      <c r="F40" s="57"/>
      <c r="G40" s="59" t="s">
        <v>45</v>
      </c>
      <c r="H40" s="58"/>
    </row>
    <row r="41" spans="2:8" ht="15" customHeight="1" thickBot="1" x14ac:dyDescent="0.25">
      <c r="B41" s="105"/>
      <c r="C41" s="106"/>
      <c r="D41" s="106"/>
      <c r="E41" s="106"/>
      <c r="F41" s="106"/>
      <c r="G41" s="106"/>
      <c r="H41" s="107"/>
    </row>
  </sheetData>
  <sheetProtection sheet="1" scenarios="1" selectLockedCells="1"/>
  <dataConsolidate/>
  <mergeCells count="5">
    <mergeCell ref="B41:H41"/>
    <mergeCell ref="F35:G35"/>
    <mergeCell ref="F36:G36"/>
    <mergeCell ref="E38:G38"/>
    <mergeCell ref="E33:F33"/>
  </mergeCells>
  <conditionalFormatting sqref="E33 E35:E36">
    <cfRule type="containsBlanks" dxfId="10" priority="14" stopIfTrue="1">
      <formula>LEN(TRIM(E33))=0</formula>
    </cfRule>
  </conditionalFormatting>
  <conditionalFormatting sqref="E38:G38">
    <cfRule type="containsText" dxfId="9" priority="1" operator="containsText" text="Verificare">
      <formula>NOT(ISERROR(SEARCH("Verificare",E38)))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xWindow="514" yWindow="333" count="3">
        <x14:dataValidation type="list" allowBlank="1" showErrorMessage="1" errorTitle="ANNO DI RIFERIMENTO" error="L'anno deve essere selezionato dall'elenco proposto" promptTitle="ANNO DI RIFERIMENTO" prompt="Selezionare l'anno dall'elenco proposto">
          <x14:formula1>
            <xm:f>Dati!$B$3:$B$6</xm:f>
          </x14:formula1>
          <xm:sqref>E35</xm:sqref>
        </x14:dataValidation>
        <x14:dataValidation type="list" allowBlank="1" showErrorMessage="1" errorTitle="QUADRIMESTRE DI RIFERIMENTO" error="Il quadrimestre deve essere selezionato dall'elenco proposto" promptTitle="QUADRIMESTRE DI RIFERIMENTO" prompt="Selezionare il quadrimestre di riferimento dall'elenco proposto">
          <x14:formula1>
            <xm:f>Dati!$C$3:$C$5</xm:f>
          </x14:formula1>
          <xm:sqref>E36</xm:sqref>
        </x14:dataValidation>
        <x14:dataValidation type="list" allowBlank="1" showErrorMessage="1" errorTitle="GESTORE" error="Il Gestore deve essere selezionato dall'elenco proposto" promptTitle="GESTORE" prompt="Selezionare il Gestore dall'elenco proposto">
          <x14:formula1>
            <xm:f>Dati!$D$3:$D$20</xm:f>
          </x14:formula1>
          <xm:sqref>E33:F33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B050"/>
  </sheetPr>
  <dimension ref="B1:J131"/>
  <sheetViews>
    <sheetView zoomScale="80" zoomScaleNormal="80" workbookViewId="0">
      <pane ySplit="34" topLeftCell="A35" activePane="bottomLeft" state="frozen"/>
      <selection pane="bottomLeft" activeCell="B35" sqref="B35"/>
    </sheetView>
  </sheetViews>
  <sheetFormatPr defaultColWidth="9.140625" defaultRowHeight="15" customHeight="1" x14ac:dyDescent="0.2"/>
  <cols>
    <col min="1" max="1" width="2.85546875" style="1" customWidth="1"/>
    <col min="2" max="3" width="39.5703125" style="1" customWidth="1"/>
    <col min="4" max="4" width="22.28515625" style="1" customWidth="1"/>
    <col min="5" max="5" width="23.7109375" style="1" customWidth="1"/>
    <col min="6" max="6" width="24" style="1" customWidth="1"/>
    <col min="7" max="7" width="8.85546875" style="1" customWidth="1"/>
    <col min="8" max="16384" width="9.140625" style="1"/>
  </cols>
  <sheetData>
    <row r="1" spans="2:3" ht="15" customHeight="1" thickBot="1" x14ac:dyDescent="0.25"/>
    <row r="2" spans="2:3" ht="15" hidden="1" customHeight="1" x14ac:dyDescent="0.2">
      <c r="B2" s="1" t="str">
        <f>Dati!E2</f>
        <v>Classificazione</v>
      </c>
      <c r="C2" s="1" t="str">
        <f>Dati!F2</f>
        <v>Messaggi</v>
      </c>
    </row>
    <row r="3" spans="2:3" ht="15" hidden="1" customHeight="1" x14ac:dyDescent="0.2">
      <c r="B3" s="1" t="str">
        <f>Dati!E3</f>
        <v>1A</v>
      </c>
      <c r="C3" s="1" t="str">
        <f>Dati!F3</f>
        <v>Selezionare un valore dall'elenco</v>
      </c>
    </row>
    <row r="4" spans="2:3" ht="15" hidden="1" customHeight="1" x14ac:dyDescent="0.2">
      <c r="B4" s="1" t="str">
        <f>Dati!E4</f>
        <v>1B</v>
      </c>
      <c r="C4" s="1" t="str">
        <f>Dati!F4</f>
        <v>ERRORE: selezionare un Gestore nella sezione Riferimenti</v>
      </c>
    </row>
    <row r="5" spans="2:3" ht="15" hidden="1" customHeight="1" x14ac:dyDescent="0.2">
      <c r="B5" s="1" t="str">
        <f>Dati!E5</f>
        <v>2A</v>
      </c>
      <c r="C5" s="1" t="str">
        <f>Dati!F5</f>
        <v>ERRORE: selezionare un anno nella sezione Riferimenti</v>
      </c>
    </row>
    <row r="6" spans="2:3" ht="15" hidden="1" customHeight="1" x14ac:dyDescent="0.2">
      <c r="B6" s="1" t="str">
        <f>Dati!E6</f>
        <v>2B</v>
      </c>
      <c r="C6" s="1" t="str">
        <f>Dati!F6</f>
        <v>ERRORE: selezionare un quadrimestre nella sezione Riferimenti</v>
      </c>
    </row>
    <row r="7" spans="2:3" ht="15" hidden="1" customHeight="1" x14ac:dyDescent="0.2">
      <c r="B7" s="1" t="str">
        <f>Dati!E7</f>
        <v>3A</v>
      </c>
      <c r="C7" s="1" t="str">
        <f>Dati!F7</f>
        <v>L'anno selezionato non è corretto</v>
      </c>
    </row>
    <row r="8" spans="2:3" ht="15" hidden="1" customHeight="1" x14ac:dyDescent="0.2">
      <c r="B8" s="1" t="str">
        <f>Dati!E8</f>
        <v>3B</v>
      </c>
      <c r="C8" s="1" t="str">
        <f>Dati!F8</f>
        <v>Verificare le informazioni inserite</v>
      </c>
    </row>
    <row r="9" spans="2:3" ht="15" hidden="1" customHeight="1" x14ac:dyDescent="0.2">
      <c r="B9" s="1" t="str">
        <f>Dati!E9</f>
        <v>4A</v>
      </c>
      <c r="C9" s="1" t="str">
        <f>Dati!F9</f>
        <v>Errore</v>
      </c>
    </row>
    <row r="10" spans="2:3" ht="15" hidden="1" customHeight="1" x14ac:dyDescent="0.2">
      <c r="B10" s="1" t="str">
        <f>Dati!E10</f>
        <v>4B</v>
      </c>
      <c r="C10" s="1" t="str">
        <f>Dati!F10</f>
        <v>Verificare che siano state inserite correttamente tutte le informazioni</v>
      </c>
    </row>
    <row r="11" spans="2:3" ht="15" hidden="1" customHeight="1" x14ac:dyDescent="0.2">
      <c r="B11" s="1" t="str">
        <f>Dati!E11</f>
        <v>5A</v>
      </c>
      <c r="C11" s="1" t="str">
        <f>Dati!F11</f>
        <v>DATI INCOERENTI</v>
      </c>
    </row>
    <row r="12" spans="2:3" ht="15" hidden="1" customHeight="1" x14ac:dyDescent="0.2">
      <c r="B12" s="1" t="str">
        <f>Dati!E12</f>
        <v>5B</v>
      </c>
      <c r="C12" s="1" t="str">
        <f>Dati!F12</f>
        <v>SLA RISPETTATO</v>
      </c>
    </row>
    <row r="13" spans="2:3" ht="15" hidden="1" customHeight="1" x14ac:dyDescent="0.2">
      <c r="C13" s="1" t="str">
        <f>Dati!F13</f>
        <v>SLA NON RISPETTATO</v>
      </c>
    </row>
    <row r="14" spans="2:3" ht="15" hidden="1" customHeight="1" x14ac:dyDescent="0.2">
      <c r="C14" s="1" t="str">
        <f>Dati!F14</f>
        <v>Anno di inizio non coerente</v>
      </c>
    </row>
    <row r="15" spans="2:3" ht="15" hidden="1" customHeight="1" x14ac:dyDescent="0.2">
      <c r="C15" s="1" t="str">
        <f>Dati!F15</f>
        <v>Anno di fine non coerente</v>
      </c>
    </row>
    <row r="16" spans="2:3" ht="15" hidden="1" customHeight="1" x14ac:dyDescent="0.2"/>
    <row r="17" spans="2:8" s="83" customFormat="1" ht="15" hidden="1" customHeight="1" thickBot="1" x14ac:dyDescent="0.25">
      <c r="C17" s="84"/>
      <c r="D17" s="85"/>
    </row>
    <row r="18" spans="2:8" s="83" customFormat="1" ht="15" customHeight="1" x14ac:dyDescent="0.2">
      <c r="B18" s="86"/>
      <c r="C18" s="87"/>
      <c r="D18" s="88"/>
      <c r="E18" s="89"/>
      <c r="F18" s="89"/>
      <c r="G18" s="89"/>
      <c r="H18" s="90"/>
    </row>
    <row r="19" spans="2:8" s="83" customFormat="1" ht="27.75" customHeight="1" x14ac:dyDescent="0.35">
      <c r="B19" s="91"/>
      <c r="C19" s="92" t="s">
        <v>86</v>
      </c>
      <c r="D19" s="116" t="str">
        <f>IF(Riferimenti!$E$33&lt;&gt;"",Riferimenti!$E$33,"ERRORE")</f>
        <v>ERRORE</v>
      </c>
      <c r="E19" s="116"/>
      <c r="F19" s="116"/>
      <c r="G19" s="116"/>
      <c r="H19" s="93"/>
    </row>
    <row r="20" spans="2:8" s="83" customFormat="1" ht="13.5" customHeight="1" x14ac:dyDescent="0.2">
      <c r="B20" s="91"/>
      <c r="C20" s="92"/>
      <c r="D20" s="122" t="str">
        <f>IF(D19="ERRORE",$C$4,"")</f>
        <v>ERRORE: selezionare un Gestore nella sezione Riferimenti</v>
      </c>
      <c r="E20" s="122"/>
      <c r="F20" s="122"/>
      <c r="G20" s="122"/>
      <c r="H20" s="93"/>
    </row>
    <row r="21" spans="2:8" s="83" customFormat="1" ht="13.5" customHeight="1" x14ac:dyDescent="0.2">
      <c r="B21" s="91"/>
      <c r="C21" s="94"/>
      <c r="D21" s="122"/>
      <c r="E21" s="122"/>
      <c r="F21" s="122"/>
      <c r="G21" s="122"/>
      <c r="H21" s="93"/>
    </row>
    <row r="22" spans="2:8" s="83" customFormat="1" ht="26.25" customHeight="1" x14ac:dyDescent="0.25">
      <c r="B22" s="126" t="s">
        <v>87</v>
      </c>
      <c r="C22" s="127"/>
      <c r="D22" s="117" t="str">
        <f>IF(Riferimenti!$E$35&lt;&gt;"",Riferimenti!$E$35,"ERRORE")</f>
        <v>ERRORE</v>
      </c>
      <c r="E22" s="117"/>
      <c r="F22" s="117"/>
      <c r="G22" s="117"/>
      <c r="H22" s="93"/>
    </row>
    <row r="23" spans="2:8" s="83" customFormat="1" ht="13.5" customHeight="1" x14ac:dyDescent="0.2">
      <c r="B23" s="91"/>
      <c r="C23" s="94"/>
      <c r="D23" s="122" t="str">
        <f>IF(D22="ERRORE",$C$5,"")</f>
        <v>ERRORE: selezionare un anno nella sezione Riferimenti</v>
      </c>
      <c r="E23" s="122"/>
      <c r="F23" s="122"/>
      <c r="G23" s="122"/>
      <c r="H23" s="93"/>
    </row>
    <row r="24" spans="2:8" s="83" customFormat="1" ht="25.5" customHeight="1" x14ac:dyDescent="0.25">
      <c r="B24" s="128" t="s">
        <v>88</v>
      </c>
      <c r="C24" s="129"/>
      <c r="D24" s="117" t="str">
        <f>IF(Riferimenti!$E$36&lt;&gt;"",Riferimenti!$E$36,"ERRORE")</f>
        <v>ERRORE</v>
      </c>
      <c r="E24" s="117"/>
      <c r="F24" s="117"/>
      <c r="G24" s="117"/>
      <c r="H24" s="93"/>
    </row>
    <row r="25" spans="2:8" s="83" customFormat="1" ht="13.5" customHeight="1" x14ac:dyDescent="0.2">
      <c r="B25" s="91"/>
      <c r="C25" s="94"/>
      <c r="D25" s="122" t="str">
        <f>IF(D24="ERRORE",$C$6,"")</f>
        <v>ERRORE: selezionare un quadrimestre nella sezione Riferimenti</v>
      </c>
      <c r="E25" s="122"/>
      <c r="F25" s="122"/>
      <c r="G25" s="122"/>
      <c r="H25" s="93"/>
    </row>
    <row r="26" spans="2:8" s="83" customFormat="1" ht="15" customHeight="1" thickBot="1" x14ac:dyDescent="0.25">
      <c r="B26" s="123"/>
      <c r="C26" s="124"/>
      <c r="D26" s="124"/>
      <c r="E26" s="124"/>
      <c r="F26" s="124"/>
      <c r="G26" s="124"/>
      <c r="H26" s="125"/>
    </row>
    <row r="28" spans="2:8" ht="30" customHeight="1" x14ac:dyDescent="0.2">
      <c r="B28" s="118" t="str">
        <f>IF(C93=$C$9,$C$10,"")</f>
        <v/>
      </c>
      <c r="C28" s="118"/>
      <c r="D28" s="118"/>
      <c r="E28" s="118"/>
      <c r="F28" s="118"/>
      <c r="G28" s="118"/>
      <c r="H28" s="118"/>
    </row>
    <row r="30" spans="2:8" ht="12.75" customHeight="1" x14ac:dyDescent="0.2">
      <c r="B30" s="119" t="s">
        <v>0</v>
      </c>
      <c r="C30" s="120"/>
      <c r="D30" s="113" t="s">
        <v>1</v>
      </c>
      <c r="E30" s="113" t="s">
        <v>2</v>
      </c>
      <c r="F30" s="121" t="s">
        <v>3</v>
      </c>
    </row>
    <row r="31" spans="2:8" ht="18.75" customHeight="1" x14ac:dyDescent="0.2">
      <c r="B31" s="120"/>
      <c r="C31" s="120"/>
      <c r="D31" s="114"/>
      <c r="E31" s="114"/>
      <c r="F31" s="120"/>
    </row>
    <row r="32" spans="2:8" ht="15.75" customHeight="1" x14ac:dyDescent="0.2">
      <c r="B32" s="26" t="s">
        <v>4</v>
      </c>
      <c r="C32" s="26" t="s">
        <v>5</v>
      </c>
      <c r="D32" s="114"/>
      <c r="E32" s="114"/>
      <c r="F32" s="120"/>
    </row>
    <row r="33" spans="2:6" ht="16.5" customHeight="1" x14ac:dyDescent="0.2">
      <c r="B33" s="27" t="s">
        <v>27</v>
      </c>
      <c r="C33" s="27" t="s">
        <v>27</v>
      </c>
      <c r="D33" s="114"/>
      <c r="E33" s="114"/>
      <c r="F33" s="120"/>
    </row>
    <row r="34" spans="2:6" ht="16.5" customHeight="1" x14ac:dyDescent="0.2">
      <c r="B34" s="61" t="s">
        <v>51</v>
      </c>
      <c r="C34" s="61" t="s">
        <v>51</v>
      </c>
      <c r="D34" s="115"/>
      <c r="E34" s="115"/>
      <c r="F34" s="61" t="s">
        <v>51</v>
      </c>
    </row>
    <row r="35" spans="2:6" ht="15" customHeight="1" x14ac:dyDescent="0.2">
      <c r="B35" s="31"/>
      <c r="C35" s="31"/>
      <c r="D35" s="5" t="str">
        <f xml:space="preserve">
IF(
AND(B35&lt;&gt;"",YEAR(B35)&lt;&gt;$D$22),Dati!$F$11,
IF(
AND(C35&lt;&gt;"",YEAR(C35)&lt;&gt;$D$22),Dati!$F$11,
IF(
AND(C35&lt;&gt;"",C35&lt;B35),Dati!$F$11,
IF(
OR((B35=""),(C35="")),"",((+(C35-B35)*24)*60)))))</f>
        <v/>
      </c>
      <c r="E35" s="28" t="str">
        <f>IF(D35=Dati!$F$11,Dati!$F$11,IF(OR((B35=""),(C35="")),"",IF(AND(D35&lt;=$C$86,D35&gt;0),Dati!$F$12,Dati!$F$13)))</f>
        <v/>
      </c>
      <c r="F35" s="74"/>
    </row>
    <row r="36" spans="2:6" ht="15" customHeight="1" x14ac:dyDescent="0.2">
      <c r="B36" s="31"/>
      <c r="C36" s="31"/>
      <c r="D36" s="5" t="str">
        <f xml:space="preserve">
IF(
AND(B36&lt;&gt;"",YEAR(B36)&lt;&gt;$D$22),Dati!$F$11,
IF(
AND(C36&lt;&gt;"",YEAR(C36)&lt;&gt;$D$22),Dati!$F$11,
IF(
AND(C36&lt;&gt;"",C36&lt;B36),Dati!$F$11,
IF(
OR((B36=""),(C36="")),"",((+(C36-B36)*24)*60)))))</f>
        <v/>
      </c>
      <c r="E36" s="28" t="str">
        <f>IF(D36=Dati!$F$11,Dati!$F$11,IF(OR((B36=""),(C36="")),"",IF(AND(D36&lt;=$C$86,D36&gt;0),Dati!$F$12,Dati!$F$13)))</f>
        <v/>
      </c>
      <c r="F36" s="74"/>
    </row>
    <row r="37" spans="2:6" ht="15" customHeight="1" x14ac:dyDescent="0.2">
      <c r="B37" s="31"/>
      <c r="C37" s="31"/>
      <c r="D37" s="5" t="str">
        <f xml:space="preserve">
IF(
AND(B37&lt;&gt;"",YEAR(B37)&lt;&gt;$D$22),Dati!$F$11,
IF(
AND(C37&lt;&gt;"",YEAR(C37)&lt;&gt;$D$22),Dati!$F$11,
IF(
AND(C37&lt;&gt;"",C37&lt;B37),Dati!$F$11,
IF(
OR((B37=""),(C37="")),"",((+(C37-B37)*24)*60)))))</f>
        <v/>
      </c>
      <c r="E37" s="28" t="str">
        <f>IF(D37=Dati!$F$11,Dati!$F$11,IF(OR((B37=""),(C37="")),"",IF(AND(D37&lt;=$C$86,D37&gt;0),Dati!$F$12,Dati!$F$13)))</f>
        <v/>
      </c>
      <c r="F37" s="74"/>
    </row>
    <row r="38" spans="2:6" ht="15" customHeight="1" x14ac:dyDescent="0.2">
      <c r="B38" s="31"/>
      <c r="C38" s="31"/>
      <c r="D38" s="5" t="str">
        <f xml:space="preserve">
IF(
AND(B38&lt;&gt;"",YEAR(B38)&lt;&gt;$D$22),Dati!$F$11,
IF(
AND(C38&lt;&gt;"",YEAR(C38)&lt;&gt;$D$22),Dati!$F$11,
IF(
AND(C38&lt;&gt;"",C38&lt;B38),Dati!$F$11,
IF(
OR((B38=""),(C38="")),"",((+(C38-B38)*24)*60)))))</f>
        <v/>
      </c>
      <c r="E38" s="28" t="str">
        <f>IF(D38=Dati!$F$11,Dati!$F$11,IF(OR((B38=""),(C38="")),"",IF(AND(D38&lt;=$C$86,D38&gt;0),Dati!$F$12,Dati!$F$13)))</f>
        <v/>
      </c>
      <c r="F38" s="74"/>
    </row>
    <row r="39" spans="2:6" ht="15" customHeight="1" x14ac:dyDescent="0.2">
      <c r="B39" s="31"/>
      <c r="C39" s="31"/>
      <c r="D39" s="5" t="str">
        <f xml:space="preserve">
IF(
AND(B39&lt;&gt;"",YEAR(B39)&lt;&gt;$D$22),Dati!$F$11,
IF(
AND(C39&lt;&gt;"",YEAR(C39)&lt;&gt;$D$22),Dati!$F$11,
IF(
AND(C39&lt;&gt;"",C39&lt;B39),Dati!$F$11,
IF(
OR((B39=""),(C39="")),"",((+(C39-B39)*24)*60)))))</f>
        <v/>
      </c>
      <c r="E39" s="28" t="str">
        <f>IF(D39=Dati!$F$11,Dati!$F$11,IF(OR((B39=""),(C39="")),"",IF(AND(D39&lt;=$C$86,D39&gt;0),Dati!$F$12,Dati!$F$13)))</f>
        <v/>
      </c>
      <c r="F39" s="74"/>
    </row>
    <row r="40" spans="2:6" ht="15" customHeight="1" x14ac:dyDescent="0.2">
      <c r="B40" s="31"/>
      <c r="C40" s="31"/>
      <c r="D40" s="5" t="str">
        <f xml:space="preserve">
IF(
AND(B40&lt;&gt;"",YEAR(B40)&lt;&gt;$D$22),Dati!$F$11,
IF(
AND(C40&lt;&gt;"",YEAR(C40)&lt;&gt;$D$22),Dati!$F$11,
IF(
AND(C40&lt;&gt;"",C40&lt;B40),Dati!$F$11,
IF(
OR((B40=""),(C40="")),"",((+(C40-B40)*24)*60)))))</f>
        <v/>
      </c>
      <c r="E40" s="28" t="str">
        <f>IF(D40=Dati!$F$11,Dati!$F$11,IF(OR((B40=""),(C40="")),"",IF(AND(D40&lt;=$C$86,D40&gt;0),Dati!$F$12,Dati!$F$13)))</f>
        <v/>
      </c>
      <c r="F40" s="74"/>
    </row>
    <row r="41" spans="2:6" ht="15" customHeight="1" x14ac:dyDescent="0.2">
      <c r="B41" s="31"/>
      <c r="C41" s="31"/>
      <c r="D41" s="5" t="str">
        <f xml:space="preserve">
IF(
AND(B41&lt;&gt;"",YEAR(B41)&lt;&gt;$D$22),Dati!$F$11,
IF(
AND(C41&lt;&gt;"",YEAR(C41)&lt;&gt;$D$22),Dati!$F$11,
IF(
AND(C41&lt;&gt;"",C41&lt;B41),Dati!$F$11,
IF(
OR((B41=""),(C41="")),"",((+(C41-B41)*24)*60)))))</f>
        <v/>
      </c>
      <c r="E41" s="28" t="str">
        <f>IF(D41=Dati!$F$11,Dati!$F$11,IF(OR((B41=""),(C41="")),"",IF(AND(D41&lt;=$C$86,D41&gt;0),Dati!$F$12,Dati!$F$13)))</f>
        <v/>
      </c>
      <c r="F41" s="74"/>
    </row>
    <row r="42" spans="2:6" ht="15" customHeight="1" x14ac:dyDescent="0.2">
      <c r="B42" s="31"/>
      <c r="C42" s="31"/>
      <c r="D42" s="5" t="str">
        <f xml:space="preserve">
IF(
AND(B42&lt;&gt;"",YEAR(B42)&lt;&gt;$D$22),Dati!$F$11,
IF(
AND(C42&lt;&gt;"",YEAR(C42)&lt;&gt;$D$22),Dati!$F$11,
IF(
AND(C42&lt;&gt;"",C42&lt;B42),Dati!$F$11,
IF(
OR((B42=""),(C42="")),"",((+(C42-B42)*24)*60)))))</f>
        <v/>
      </c>
      <c r="E42" s="28" t="str">
        <f>IF(D42=Dati!$F$11,Dati!$F$11,IF(OR((B42=""),(C42="")),"",IF(AND(D42&lt;=$C$86,D42&gt;0),Dati!$F$12,Dati!$F$13)))</f>
        <v/>
      </c>
      <c r="F42" s="74"/>
    </row>
    <row r="43" spans="2:6" ht="15" customHeight="1" x14ac:dyDescent="0.2">
      <c r="B43" s="31"/>
      <c r="C43" s="31"/>
      <c r="D43" s="5" t="str">
        <f xml:space="preserve">
IF(
AND(B43&lt;&gt;"",YEAR(B43)&lt;&gt;$D$22),Dati!$F$11,
IF(
AND(C43&lt;&gt;"",YEAR(C43)&lt;&gt;$D$22),Dati!$F$11,
IF(
AND(C43&lt;&gt;"",C43&lt;B43),Dati!$F$11,
IF(
OR((B43=""),(C43="")),"",((+(C43-B43)*24)*60)))))</f>
        <v/>
      </c>
      <c r="E43" s="28" t="str">
        <f>IF(D43=Dati!$F$11,Dati!$F$11,IF(OR((B43=""),(C43="")),"",IF(AND(D43&lt;=$C$86,D43&gt;0),Dati!$F$12,Dati!$F$13)))</f>
        <v/>
      </c>
      <c r="F43" s="74"/>
    </row>
    <row r="44" spans="2:6" ht="15" customHeight="1" x14ac:dyDescent="0.2">
      <c r="B44" s="31"/>
      <c r="C44" s="31"/>
      <c r="D44" s="5" t="str">
        <f xml:space="preserve">
IF(
AND(B44&lt;&gt;"",YEAR(B44)&lt;&gt;$D$22),Dati!$F$11,
IF(
AND(C44&lt;&gt;"",YEAR(C44)&lt;&gt;$D$22),Dati!$F$11,
IF(
AND(C44&lt;&gt;"",C44&lt;B44),Dati!$F$11,
IF(
OR((B44=""),(C44="")),"",((+(C44-B44)*24)*60)))))</f>
        <v/>
      </c>
      <c r="E44" s="28" t="str">
        <f>IF(D44=Dati!$F$11,Dati!$F$11,IF(OR((B44=""),(C44="")),"",IF(AND(D44&lt;=$C$86,D44&gt;0),Dati!$F$12,Dati!$F$13)))</f>
        <v/>
      </c>
      <c r="F44" s="74"/>
    </row>
    <row r="45" spans="2:6" ht="15" customHeight="1" x14ac:dyDescent="0.2">
      <c r="B45" s="31"/>
      <c r="C45" s="31"/>
      <c r="D45" s="5" t="str">
        <f xml:space="preserve">
IF(
AND(B45&lt;&gt;"",YEAR(B45)&lt;&gt;$D$22),Dati!$F$11,
IF(
AND(C45&lt;&gt;"",YEAR(C45)&lt;&gt;$D$22),Dati!$F$11,
IF(
AND(C45&lt;&gt;"",C45&lt;B45),Dati!$F$11,
IF(
OR((B45=""),(C45="")),"",((+(C45-B45)*24)*60)))))</f>
        <v/>
      </c>
      <c r="E45" s="28" t="str">
        <f>IF(D45=Dati!$F$11,Dati!$F$11,IF(OR((B45=""),(C45="")),"",IF(AND(D45&lt;=$C$86,D45&gt;0),Dati!$F$12,Dati!$F$13)))</f>
        <v/>
      </c>
      <c r="F45" s="74"/>
    </row>
    <row r="46" spans="2:6" ht="15" customHeight="1" x14ac:dyDescent="0.2">
      <c r="B46" s="31"/>
      <c r="C46" s="31"/>
      <c r="D46" s="5" t="str">
        <f xml:space="preserve">
IF(
AND(B46&lt;&gt;"",YEAR(B46)&lt;&gt;$D$22),Dati!$F$11,
IF(
AND(C46&lt;&gt;"",YEAR(C46)&lt;&gt;$D$22),Dati!$F$11,
IF(
AND(C46&lt;&gt;"",C46&lt;B46),Dati!$F$11,
IF(
OR((B46=""),(C46="")),"",((+(C46-B46)*24)*60)))))</f>
        <v/>
      </c>
      <c r="E46" s="28" t="str">
        <f>IF(D46=Dati!$F$11,Dati!$F$11,IF(OR((B46=""),(C46="")),"",IF(AND(D46&lt;=$C$86,D46&gt;0),Dati!$F$12,Dati!$F$13)))</f>
        <v/>
      </c>
      <c r="F46" s="74"/>
    </row>
    <row r="47" spans="2:6" ht="15" customHeight="1" x14ac:dyDescent="0.2">
      <c r="B47" s="31"/>
      <c r="C47" s="31"/>
      <c r="D47" s="5" t="str">
        <f xml:space="preserve">
IF(
AND(B47&lt;&gt;"",YEAR(B47)&lt;&gt;$D$22),Dati!$F$11,
IF(
AND(C47&lt;&gt;"",YEAR(C47)&lt;&gt;$D$22),Dati!$F$11,
IF(
AND(C47&lt;&gt;"",C47&lt;B47),Dati!$F$11,
IF(
OR((B47=""),(C47="")),"",((+(C47-B47)*24)*60)))))</f>
        <v/>
      </c>
      <c r="E47" s="28" t="str">
        <f>IF(D47=Dati!$F$11,Dati!$F$11,IF(OR((B47=""),(C47="")),"",IF(AND(D47&lt;=$C$86,D47&gt;0),Dati!$F$12,Dati!$F$13)))</f>
        <v/>
      </c>
      <c r="F47" s="74"/>
    </row>
    <row r="48" spans="2:6" ht="15" customHeight="1" x14ac:dyDescent="0.2">
      <c r="B48" s="31"/>
      <c r="C48" s="31"/>
      <c r="D48" s="5" t="str">
        <f xml:space="preserve">
IF(
AND(B48&lt;&gt;"",YEAR(B48)&lt;&gt;$D$22),Dati!$F$11,
IF(
AND(C48&lt;&gt;"",YEAR(C48)&lt;&gt;$D$22),Dati!$F$11,
IF(
AND(C48&lt;&gt;"",C48&lt;B48),Dati!$F$11,
IF(
OR((B48=""),(C48="")),"",((+(C48-B48)*24)*60)))))</f>
        <v/>
      </c>
      <c r="E48" s="28" t="str">
        <f>IF(D48=Dati!$F$11,Dati!$F$11,IF(OR((B48=""),(C48="")),"",IF(AND(D48&lt;=$C$86,D48&gt;0),Dati!$F$12,Dati!$F$13)))</f>
        <v/>
      </c>
      <c r="F48" s="74"/>
    </row>
    <row r="49" spans="2:6" ht="15" customHeight="1" x14ac:dyDescent="0.2">
      <c r="B49" s="31"/>
      <c r="C49" s="31"/>
      <c r="D49" s="5" t="str">
        <f xml:space="preserve">
IF(
AND(B49&lt;&gt;"",YEAR(B49)&lt;&gt;$D$22),Dati!$F$11,
IF(
AND(C49&lt;&gt;"",YEAR(C49)&lt;&gt;$D$22),Dati!$F$11,
IF(
AND(C49&lt;&gt;"",C49&lt;B49),Dati!$F$11,
IF(
OR((B49=""),(C49="")),"",((+(C49-B49)*24)*60)))))</f>
        <v/>
      </c>
      <c r="E49" s="28" t="str">
        <f>IF(D49=Dati!$F$11,Dati!$F$11,IF(OR((B49=""),(C49="")),"",IF(AND(D49&lt;=$C$86,D49&gt;0),Dati!$F$12,Dati!$F$13)))</f>
        <v/>
      </c>
      <c r="F49" s="74"/>
    </row>
    <row r="50" spans="2:6" ht="15" customHeight="1" x14ac:dyDescent="0.2">
      <c r="B50" s="31"/>
      <c r="C50" s="31"/>
      <c r="D50" s="5" t="str">
        <f xml:space="preserve">
IF(
AND(B50&lt;&gt;"",YEAR(B50)&lt;&gt;$D$22),Dati!$F$11,
IF(
AND(C50&lt;&gt;"",YEAR(C50)&lt;&gt;$D$22),Dati!$F$11,
IF(
AND(C50&lt;&gt;"",C50&lt;B50),Dati!$F$11,
IF(
OR((B50=""),(C50="")),"",((+(C50-B50)*24)*60)))))</f>
        <v/>
      </c>
      <c r="E50" s="28" t="str">
        <f>IF(D50=Dati!$F$11,Dati!$F$11,IF(OR((B50=""),(C50="")),"",IF(AND(D50&lt;=$C$86,D50&gt;0),Dati!$F$12,Dati!$F$13)))</f>
        <v/>
      </c>
      <c r="F50" s="74"/>
    </row>
    <row r="51" spans="2:6" ht="15" customHeight="1" x14ac:dyDescent="0.2">
      <c r="B51" s="31"/>
      <c r="C51" s="31"/>
      <c r="D51" s="5" t="str">
        <f xml:space="preserve">
IF(
AND(B51&lt;&gt;"",YEAR(B51)&lt;&gt;$D$22),Dati!$F$11,
IF(
AND(C51&lt;&gt;"",YEAR(C51)&lt;&gt;$D$22),Dati!$F$11,
IF(
AND(C51&lt;&gt;"",C51&lt;B51),Dati!$F$11,
IF(
OR((B51=""),(C51="")),"",((+(C51-B51)*24)*60)))))</f>
        <v/>
      </c>
      <c r="E51" s="28" t="str">
        <f>IF(D51=Dati!$F$11,Dati!$F$11,IF(OR((B51=""),(C51="")),"",IF(AND(D51&lt;=$C$86,D51&gt;0),Dati!$F$12,Dati!$F$13)))</f>
        <v/>
      </c>
      <c r="F51" s="74"/>
    </row>
    <row r="52" spans="2:6" ht="15" customHeight="1" x14ac:dyDescent="0.2">
      <c r="B52" s="31"/>
      <c r="C52" s="31"/>
      <c r="D52" s="5" t="str">
        <f xml:space="preserve">
IF(
AND(B52&lt;&gt;"",YEAR(B52)&lt;&gt;$D$22),Dati!$F$11,
IF(
AND(C52&lt;&gt;"",YEAR(C52)&lt;&gt;$D$22),Dati!$F$11,
IF(
AND(C52&lt;&gt;"",C52&lt;B52),Dati!$F$11,
IF(
OR((B52=""),(C52="")),"",((+(C52-B52)*24)*60)))))</f>
        <v/>
      </c>
      <c r="E52" s="28" t="str">
        <f>IF(D52=Dati!$F$11,Dati!$F$11,IF(OR((B52=""),(C52="")),"",IF(AND(D52&lt;=$C$86,D52&gt;0),Dati!$F$12,Dati!$F$13)))</f>
        <v/>
      </c>
      <c r="F52" s="74"/>
    </row>
    <row r="53" spans="2:6" ht="15" customHeight="1" x14ac:dyDescent="0.2">
      <c r="B53" s="31"/>
      <c r="C53" s="31"/>
      <c r="D53" s="5" t="str">
        <f xml:space="preserve">
IF(
AND(B53&lt;&gt;"",YEAR(B53)&lt;&gt;$D$22),Dati!$F$11,
IF(
AND(C53&lt;&gt;"",YEAR(C53)&lt;&gt;$D$22),Dati!$F$11,
IF(
AND(C53&lt;&gt;"",C53&lt;B53),Dati!$F$11,
IF(
OR((B53=""),(C53="")),"",((+(C53-B53)*24)*60)))))</f>
        <v/>
      </c>
      <c r="E53" s="28" t="str">
        <f>IF(D53=Dati!$F$11,Dati!$F$11,IF(OR((B53=""),(C53="")),"",IF(AND(D53&lt;=$C$86,D53&gt;0),Dati!$F$12,Dati!$F$13)))</f>
        <v/>
      </c>
      <c r="F53" s="74"/>
    </row>
    <row r="54" spans="2:6" ht="15" customHeight="1" x14ac:dyDescent="0.2">
      <c r="B54" s="31"/>
      <c r="C54" s="31"/>
      <c r="D54" s="5" t="str">
        <f xml:space="preserve">
IF(
AND(B54&lt;&gt;"",YEAR(B54)&lt;&gt;$D$22),Dati!$F$11,
IF(
AND(C54&lt;&gt;"",YEAR(C54)&lt;&gt;$D$22),Dati!$F$11,
IF(
AND(C54&lt;&gt;"",C54&lt;B54),Dati!$F$11,
IF(
OR((B54=""),(C54="")),"",((+(C54-B54)*24)*60)))))</f>
        <v/>
      </c>
      <c r="E54" s="28" t="str">
        <f>IF(D54=Dati!$F$11,Dati!$F$11,IF(OR((B54=""),(C54="")),"",IF(AND(D54&lt;=$C$86,D54&gt;0),Dati!$F$12,Dati!$F$13)))</f>
        <v/>
      </c>
      <c r="F54" s="74"/>
    </row>
    <row r="55" spans="2:6" ht="15" customHeight="1" x14ac:dyDescent="0.2">
      <c r="B55" s="31"/>
      <c r="C55" s="31"/>
      <c r="D55" s="5" t="str">
        <f xml:space="preserve">
IF(
AND(B55&lt;&gt;"",YEAR(B55)&lt;&gt;$D$22),Dati!$F$11,
IF(
AND(C55&lt;&gt;"",YEAR(C55)&lt;&gt;$D$22),Dati!$F$11,
IF(
AND(C55&lt;&gt;"",C55&lt;B55),Dati!$F$11,
IF(
OR((B55=""),(C55="")),"",((+(C55-B55)*24)*60)))))</f>
        <v/>
      </c>
      <c r="E55" s="28" t="str">
        <f>IF(D55=Dati!$F$11,Dati!$F$11,IF(OR((B55=""),(C55="")),"",IF(AND(D55&lt;=$C$86,D55&gt;0),Dati!$F$12,Dati!$F$13)))</f>
        <v/>
      </c>
      <c r="F55" s="74"/>
    </row>
    <row r="56" spans="2:6" ht="15" customHeight="1" x14ac:dyDescent="0.2">
      <c r="B56" s="31"/>
      <c r="C56" s="31"/>
      <c r="D56" s="5" t="str">
        <f xml:space="preserve">
IF(
AND(B56&lt;&gt;"",YEAR(B56)&lt;&gt;$D$22),Dati!$F$11,
IF(
AND(C56&lt;&gt;"",YEAR(C56)&lt;&gt;$D$22),Dati!$F$11,
IF(
AND(C56&lt;&gt;"",C56&lt;B56),Dati!$F$11,
IF(
OR((B56=""),(C56="")),"",((+(C56-B56)*24)*60)))))</f>
        <v/>
      </c>
      <c r="E56" s="28" t="str">
        <f>IF(D56=Dati!$F$11,Dati!$F$11,IF(OR((B56=""),(C56="")),"",IF(AND(D56&lt;=$C$86,D56&gt;0),Dati!$F$12,Dati!$F$13)))</f>
        <v/>
      </c>
      <c r="F56" s="74"/>
    </row>
    <row r="57" spans="2:6" ht="15" customHeight="1" x14ac:dyDescent="0.2">
      <c r="B57" s="31"/>
      <c r="C57" s="31"/>
      <c r="D57" s="5" t="str">
        <f xml:space="preserve">
IF(
AND(B57&lt;&gt;"",YEAR(B57)&lt;&gt;$D$22),Dati!$F$11,
IF(
AND(C57&lt;&gt;"",YEAR(C57)&lt;&gt;$D$22),Dati!$F$11,
IF(
AND(C57&lt;&gt;"",C57&lt;B57),Dati!$F$11,
IF(
OR((B57=""),(C57="")),"",((+(C57-B57)*24)*60)))))</f>
        <v/>
      </c>
      <c r="E57" s="28" t="str">
        <f>IF(D57=Dati!$F$11,Dati!$F$11,IF(OR((B57=""),(C57="")),"",IF(AND(D57&lt;=$C$86,D57&gt;0),Dati!$F$12,Dati!$F$13)))</f>
        <v/>
      </c>
      <c r="F57" s="74"/>
    </row>
    <row r="58" spans="2:6" ht="15" customHeight="1" x14ac:dyDescent="0.2">
      <c r="B58" s="31"/>
      <c r="C58" s="31"/>
      <c r="D58" s="5" t="str">
        <f xml:space="preserve">
IF(
AND(B58&lt;&gt;"",YEAR(B58)&lt;&gt;$D$22),Dati!$F$11,
IF(
AND(C58&lt;&gt;"",YEAR(C58)&lt;&gt;$D$22),Dati!$F$11,
IF(
AND(C58&lt;&gt;"",C58&lt;B58),Dati!$F$11,
IF(
OR((B58=""),(C58="")),"",((+(C58-B58)*24)*60)))))</f>
        <v/>
      </c>
      <c r="E58" s="28" t="str">
        <f>IF(D58=Dati!$F$11,Dati!$F$11,IF(OR((B58=""),(C58="")),"",IF(AND(D58&lt;=$C$86,D58&gt;0),Dati!$F$12,Dati!$F$13)))</f>
        <v/>
      </c>
      <c r="F58" s="74"/>
    </row>
    <row r="59" spans="2:6" ht="15" customHeight="1" x14ac:dyDescent="0.2">
      <c r="B59" s="31"/>
      <c r="C59" s="31"/>
      <c r="D59" s="5" t="str">
        <f xml:space="preserve">
IF(
AND(B59&lt;&gt;"",YEAR(B59)&lt;&gt;$D$22),Dati!$F$11,
IF(
AND(C59&lt;&gt;"",YEAR(C59)&lt;&gt;$D$22),Dati!$F$11,
IF(
AND(C59&lt;&gt;"",C59&lt;B59),Dati!$F$11,
IF(
OR((B59=""),(C59="")),"",((+(C59-B59)*24)*60)))))</f>
        <v/>
      </c>
      <c r="E59" s="28" t="str">
        <f>IF(D59=Dati!$F$11,Dati!$F$11,IF(OR((B59=""),(C59="")),"",IF(AND(D59&lt;=$C$86,D59&gt;0),Dati!$F$12,Dati!$F$13)))</f>
        <v/>
      </c>
      <c r="F59" s="74"/>
    </row>
    <row r="60" spans="2:6" ht="15" customHeight="1" x14ac:dyDescent="0.2">
      <c r="B60" s="31"/>
      <c r="C60" s="31"/>
      <c r="D60" s="5" t="str">
        <f xml:space="preserve">
IF(
AND(B60&lt;&gt;"",YEAR(B60)&lt;&gt;$D$22),Dati!$F$11,
IF(
AND(C60&lt;&gt;"",YEAR(C60)&lt;&gt;$D$22),Dati!$F$11,
IF(
AND(C60&lt;&gt;"",C60&lt;B60),Dati!$F$11,
IF(
OR((B60=""),(C60="")),"",((+(C60-B60)*24)*60)))))</f>
        <v/>
      </c>
      <c r="E60" s="28" t="str">
        <f>IF(D60=Dati!$F$11,Dati!$F$11,IF(OR((B60=""),(C60="")),"",IF(AND(D60&lt;=$C$86,D60&gt;0),Dati!$F$12,Dati!$F$13)))</f>
        <v/>
      </c>
      <c r="F60" s="74"/>
    </row>
    <row r="61" spans="2:6" ht="15" customHeight="1" x14ac:dyDescent="0.2">
      <c r="B61" s="31"/>
      <c r="C61" s="31"/>
      <c r="D61" s="5" t="str">
        <f xml:space="preserve">
IF(
AND(B61&lt;&gt;"",YEAR(B61)&lt;&gt;$D$22),Dati!$F$11,
IF(
AND(C61&lt;&gt;"",YEAR(C61)&lt;&gt;$D$22),Dati!$F$11,
IF(
AND(C61&lt;&gt;"",C61&lt;B61),Dati!$F$11,
IF(
OR((B61=""),(C61="")),"",((+(C61-B61)*24)*60)))))</f>
        <v/>
      </c>
      <c r="E61" s="28" t="str">
        <f>IF(D61=Dati!$F$11,Dati!$F$11,IF(OR((B61=""),(C61="")),"",IF(AND(D61&lt;=$C$86,D61&gt;0),Dati!$F$12,Dati!$F$13)))</f>
        <v/>
      </c>
      <c r="F61" s="74"/>
    </row>
    <row r="62" spans="2:6" ht="15" customHeight="1" x14ac:dyDescent="0.2">
      <c r="B62" s="31"/>
      <c r="C62" s="31"/>
      <c r="D62" s="5" t="str">
        <f xml:space="preserve">
IF(
AND(B62&lt;&gt;"",YEAR(B62)&lt;&gt;$D$22),Dati!$F$11,
IF(
AND(C62&lt;&gt;"",YEAR(C62)&lt;&gt;$D$22),Dati!$F$11,
IF(
AND(C62&lt;&gt;"",C62&lt;B62),Dati!$F$11,
IF(
OR((B62=""),(C62="")),"",((+(C62-B62)*24)*60)))))</f>
        <v/>
      </c>
      <c r="E62" s="28" t="str">
        <f>IF(D62=Dati!$F$11,Dati!$F$11,IF(OR((B62=""),(C62="")),"",IF(AND(D62&lt;=$C$86,D62&gt;0),Dati!$F$12,Dati!$F$13)))</f>
        <v/>
      </c>
      <c r="F62" s="74"/>
    </row>
    <row r="63" spans="2:6" ht="15" customHeight="1" x14ac:dyDescent="0.2">
      <c r="B63" s="31"/>
      <c r="C63" s="31"/>
      <c r="D63" s="5" t="str">
        <f xml:space="preserve">
IF(
AND(B63&lt;&gt;"",YEAR(B63)&lt;&gt;$D$22),Dati!$F$11,
IF(
AND(C63&lt;&gt;"",YEAR(C63)&lt;&gt;$D$22),Dati!$F$11,
IF(
AND(C63&lt;&gt;"",C63&lt;B63),Dati!$F$11,
IF(
OR((B63=""),(C63="")),"",((+(C63-B63)*24)*60)))))</f>
        <v/>
      </c>
      <c r="E63" s="28" t="str">
        <f>IF(D63=Dati!$F$11,Dati!$F$11,IF(OR((B63=""),(C63="")),"",IF(AND(D63&lt;=$C$86,D63&gt;0),Dati!$F$12,Dati!$F$13)))</f>
        <v/>
      </c>
      <c r="F63" s="74"/>
    </row>
    <row r="64" spans="2:6" ht="15" customHeight="1" x14ac:dyDescent="0.2">
      <c r="B64" s="31"/>
      <c r="C64" s="31"/>
      <c r="D64" s="5" t="str">
        <f xml:space="preserve">
IF(
AND(B64&lt;&gt;"",YEAR(B64)&lt;&gt;$D$22),Dati!$F$11,
IF(
AND(C64&lt;&gt;"",YEAR(C64)&lt;&gt;$D$22),Dati!$F$11,
IF(
AND(C64&lt;&gt;"",C64&lt;B64),Dati!$F$11,
IF(
OR((B64=""),(C64="")),"",((+(C64-B64)*24)*60)))))</f>
        <v/>
      </c>
      <c r="E64" s="28" t="str">
        <f>IF(D64=Dati!$F$11,Dati!$F$11,IF(OR((B64=""),(C64="")),"",IF(AND(D64&lt;=$C$86,D64&gt;0),Dati!$F$12,Dati!$F$13)))</f>
        <v/>
      </c>
      <c r="F64" s="74"/>
    </row>
    <row r="65" spans="2:10" ht="15" customHeight="1" x14ac:dyDescent="0.2">
      <c r="B65" s="31"/>
      <c r="C65" s="31"/>
      <c r="D65" s="5" t="str">
        <f xml:space="preserve">
IF(
AND(B65&lt;&gt;"",YEAR(B65)&lt;&gt;$D$22),Dati!$F$11,
IF(
AND(C65&lt;&gt;"",YEAR(C65)&lt;&gt;$D$22),Dati!$F$11,
IF(
AND(C65&lt;&gt;"",C65&lt;B65),Dati!$F$11,
IF(
OR((B65=""),(C65="")),"",((+(C65-B65)*24)*60)))))</f>
        <v/>
      </c>
      <c r="E65" s="28" t="str">
        <f>IF(D65=Dati!$F$11,Dati!$F$11,IF(OR((B65=""),(C65="")),"",IF(AND(D65&lt;=$C$86,D65&gt;0),Dati!$F$12,Dati!$F$13)))</f>
        <v/>
      </c>
      <c r="F65" s="74"/>
    </row>
    <row r="66" spans="2:10" ht="15" customHeight="1" x14ac:dyDescent="0.2">
      <c r="B66" s="31"/>
      <c r="C66" s="31"/>
      <c r="D66" s="5" t="str">
        <f xml:space="preserve">
IF(
AND(B66&lt;&gt;"",YEAR(B66)&lt;&gt;$D$22),Dati!$F$11,
IF(
AND(C66&lt;&gt;"",YEAR(C66)&lt;&gt;$D$22),Dati!$F$11,
IF(
AND(C66&lt;&gt;"",C66&lt;B66),Dati!$F$11,
IF(
OR((B66=""),(C66="")),"",((+(C66-B66)*24)*60)))))</f>
        <v/>
      </c>
      <c r="E66" s="28" t="str">
        <f>IF(D66=Dati!$F$11,Dati!$F$11,IF(OR((B66=""),(C66="")),"",IF(AND(D66&lt;=$C$86,D66&gt;0),Dati!$F$12,Dati!$F$13)))</f>
        <v/>
      </c>
      <c r="F66" s="74"/>
    </row>
    <row r="67" spans="2:10" ht="15" customHeight="1" x14ac:dyDescent="0.2">
      <c r="B67" s="31"/>
      <c r="C67" s="31"/>
      <c r="D67" s="5" t="str">
        <f xml:space="preserve">
IF(
AND(B67&lt;&gt;"",YEAR(B67)&lt;&gt;$D$22),Dati!$F$11,
IF(
AND(C67&lt;&gt;"",YEAR(C67)&lt;&gt;$D$22),Dati!$F$11,
IF(
AND(C67&lt;&gt;"",C67&lt;B67),Dati!$F$11,
IF(
OR((B67=""),(C67="")),"",((+(C67-B67)*24)*60)))))</f>
        <v/>
      </c>
      <c r="E67" s="28" t="str">
        <f>IF(D67=Dati!$F$11,Dati!$F$11,IF(OR((B67=""),(C67="")),"",IF(AND(D67&lt;=$C$86,D67&gt;0),Dati!$F$12,Dati!$F$13)))</f>
        <v/>
      </c>
      <c r="F67" s="74"/>
    </row>
    <row r="68" spans="2:10" ht="15" customHeight="1" x14ac:dyDescent="0.2">
      <c r="B68" s="31"/>
      <c r="C68" s="31"/>
      <c r="D68" s="5" t="str">
        <f xml:space="preserve">
IF(
AND(B68&lt;&gt;"",YEAR(B68)&lt;&gt;$D$22),Dati!$F$11,
IF(
AND(C68&lt;&gt;"",YEAR(C68)&lt;&gt;$D$22),Dati!$F$11,
IF(
AND(C68&lt;&gt;"",C68&lt;B68),Dati!$F$11,
IF(
OR((B68=""),(C68="")),"",((+(C68-B68)*24)*60)))))</f>
        <v/>
      </c>
      <c r="E68" s="28" t="str">
        <f>IF(D68=Dati!$F$11,Dati!$F$11,IF(OR((B68=""),(C68="")),"",IF(AND(D68&lt;=$C$86,D68&gt;0),Dati!$F$12,Dati!$F$13)))</f>
        <v/>
      </c>
      <c r="F68" s="74"/>
    </row>
    <row r="69" spans="2:10" ht="15" customHeight="1" x14ac:dyDescent="0.2">
      <c r="B69" s="31"/>
      <c r="C69" s="31"/>
      <c r="D69" s="5" t="str">
        <f xml:space="preserve">
IF(
AND(B69&lt;&gt;"",YEAR(B69)&lt;&gt;$D$22),Dati!$F$11,
IF(
AND(C69&lt;&gt;"",YEAR(C69)&lt;&gt;$D$22),Dati!$F$11,
IF(
AND(C69&lt;&gt;"",C69&lt;B69),Dati!$F$11,
IF(
OR((B69=""),(C69="")),"",((+(C69-B69)*24)*60)))))</f>
        <v/>
      </c>
      <c r="E69" s="28" t="str">
        <f>IF(D69=Dati!$F$11,Dati!$F$11,IF(OR((B69=""),(C69="")),"",IF(AND(D69&lt;=$C$86,D69&gt;0),Dati!$F$12,Dati!$F$13)))</f>
        <v/>
      </c>
      <c r="F69" s="74"/>
    </row>
    <row r="70" spans="2:10" ht="15" customHeight="1" x14ac:dyDescent="0.2">
      <c r="B70" s="31"/>
      <c r="C70" s="31"/>
      <c r="D70" s="5" t="str">
        <f xml:space="preserve">
IF(
AND(B70&lt;&gt;"",YEAR(B70)&lt;&gt;$D$22),Dati!$F$11,
IF(
AND(C70&lt;&gt;"",YEAR(C70)&lt;&gt;$D$22),Dati!$F$11,
IF(
AND(C70&lt;&gt;"",C70&lt;B70),Dati!$F$11,
IF(
OR((B70=""),(C70="")),"",((+(C70-B70)*24)*60)))))</f>
        <v/>
      </c>
      <c r="E70" s="28" t="str">
        <f>IF(D70=Dati!$F$11,Dati!$F$11,IF(OR((B70=""),(C70="")),"",IF(AND(D70&lt;=$C$86,D70&gt;0),Dati!$F$12,Dati!$F$13)))</f>
        <v/>
      </c>
      <c r="F70" s="74"/>
    </row>
    <row r="71" spans="2:10" ht="15" customHeight="1" x14ac:dyDescent="0.2">
      <c r="B71" s="31"/>
      <c r="C71" s="31"/>
      <c r="D71" s="5" t="str">
        <f xml:space="preserve">
IF(
AND(B71&lt;&gt;"",YEAR(B71)&lt;&gt;$D$22),Dati!$F$11,
IF(
AND(C71&lt;&gt;"",YEAR(C71)&lt;&gt;$D$22),Dati!$F$11,
IF(
AND(C71&lt;&gt;"",C71&lt;B71),Dati!$F$11,
IF(
OR((B71=""),(C71="")),"",((+(C71-B71)*24)*60)))))</f>
        <v/>
      </c>
      <c r="E71" s="28" t="str">
        <f>IF(D71=Dati!$F$11,Dati!$F$11,IF(OR((B71=""),(C71="")),"",IF(AND(D71&lt;=$C$86,D71&gt;0),Dati!$F$12,Dati!$F$13)))</f>
        <v/>
      </c>
      <c r="F71" s="74"/>
    </row>
    <row r="72" spans="2:10" ht="15" customHeight="1" x14ac:dyDescent="0.2">
      <c r="B72" s="31"/>
      <c r="C72" s="31"/>
      <c r="D72" s="5" t="str">
        <f xml:space="preserve">
IF(
AND(B72&lt;&gt;"",YEAR(B72)&lt;&gt;$D$22),Dati!$F$11,
IF(
AND(C72&lt;&gt;"",YEAR(C72)&lt;&gt;$D$22),Dati!$F$11,
IF(
AND(C72&lt;&gt;"",C72&lt;B72),Dati!$F$11,
IF(
OR((B72=""),(C72="")),"",((+(C72-B72)*24)*60)))))</f>
        <v/>
      </c>
      <c r="E72" s="28" t="str">
        <f>IF(D72=Dati!$F$11,Dati!$F$11,IF(OR((B72=""),(C72="")),"",IF(AND(D72&lt;=$C$86,D72&gt;0),Dati!$F$12,Dati!$F$13)))</f>
        <v/>
      </c>
      <c r="F72" s="74"/>
    </row>
    <row r="73" spans="2:10" ht="15" customHeight="1" x14ac:dyDescent="0.2">
      <c r="B73" s="31"/>
      <c r="C73" s="31"/>
      <c r="D73" s="5" t="str">
        <f xml:space="preserve">
IF(
AND(B73&lt;&gt;"",YEAR(B73)&lt;&gt;$D$22),Dati!$F$11,
IF(
AND(C73&lt;&gt;"",YEAR(C73)&lt;&gt;$D$22),Dati!$F$11,
IF(
AND(C73&lt;&gt;"",C73&lt;B73),Dati!$F$11,
IF(
OR((B73=""),(C73="")),"",((+(C73-B73)*24)*60)))))</f>
        <v/>
      </c>
      <c r="E73" s="28" t="str">
        <f>IF(D73=Dati!$F$11,Dati!$F$11,IF(OR((B73=""),(C73="")),"",IF(AND(D73&lt;=$C$86,D73&gt;0),Dati!$F$12,Dati!$F$13)))</f>
        <v/>
      </c>
      <c r="F73" s="74"/>
    </row>
    <row r="74" spans="2:10" ht="15" customHeight="1" x14ac:dyDescent="0.2">
      <c r="B74" s="31"/>
      <c r="C74" s="31"/>
      <c r="D74" s="5" t="str">
        <f xml:space="preserve">
IF(
AND(B74&lt;&gt;"",YEAR(B74)&lt;&gt;$D$22),Dati!$F$11,
IF(
AND(C74&lt;&gt;"",YEAR(C74)&lt;&gt;$D$22),Dati!$F$11,
IF(
AND(C74&lt;&gt;"",C74&lt;B74),Dati!$F$11,
IF(
OR((B74=""),(C74="")),"",((+(C74-B74)*24)*60)))))</f>
        <v/>
      </c>
      <c r="E74" s="28" t="str">
        <f>IF(D74=Dati!$F$11,Dati!$F$11,IF(OR((B74=""),(C74="")),"",IF(AND(D74&lt;=$C$86,D74&gt;0),Dati!$F$12,Dati!$F$13)))</f>
        <v/>
      </c>
      <c r="F74" s="74"/>
    </row>
    <row r="75" spans="2:10" ht="15" customHeight="1" x14ac:dyDescent="0.2">
      <c r="B75" s="31"/>
      <c r="C75" s="31"/>
      <c r="D75" s="5" t="str">
        <f xml:space="preserve">
IF(
AND(B75&lt;&gt;"",YEAR(B75)&lt;&gt;$D$22),Dati!$F$11,
IF(
AND(C75&lt;&gt;"",YEAR(C75)&lt;&gt;$D$22),Dati!$F$11,
IF(
AND(C75&lt;&gt;"",C75&lt;B75),Dati!$F$11,
IF(
OR((B75=""),(C75="")),"",((+(C75-B75)*24)*60)))))</f>
        <v/>
      </c>
      <c r="E75" s="28" t="str">
        <f>IF(D75=Dati!$F$11,Dati!$F$11,IF(OR((B75=""),(C75="")),"",IF(AND(D75&lt;=$C$86,D75&gt;0),Dati!$F$12,Dati!$F$13)))</f>
        <v/>
      </c>
      <c r="F75" s="74"/>
    </row>
    <row r="76" spans="2:10" ht="15" customHeight="1" x14ac:dyDescent="0.2">
      <c r="B76" s="31"/>
      <c r="C76" s="31"/>
      <c r="D76" s="5" t="str">
        <f xml:space="preserve">
IF(
AND(B76&lt;&gt;"",YEAR(B76)&lt;&gt;$D$22),Dati!$F$11,
IF(
AND(C76&lt;&gt;"",YEAR(C76)&lt;&gt;$D$22),Dati!$F$11,
IF(
AND(C76&lt;&gt;"",C76&lt;B76),Dati!$F$11,
IF(
OR((B76=""),(C76="")),"",((+(C76-B76)*24)*60)))))</f>
        <v/>
      </c>
      <c r="E76" s="28" t="str">
        <f>IF(D76=Dati!$F$11,Dati!$F$11,IF(OR((B76=""),(C76="")),"",IF(AND(D76&lt;=$C$86,D76&gt;0),Dati!$F$12,Dati!$F$13)))</f>
        <v/>
      </c>
      <c r="F76" s="74"/>
    </row>
    <row r="77" spans="2:10" ht="15" customHeight="1" x14ac:dyDescent="0.2">
      <c r="B77" s="31"/>
      <c r="C77" s="31"/>
      <c r="D77" s="5" t="str">
        <f xml:space="preserve">
IF(
AND(B77&lt;&gt;"",YEAR(B77)&lt;&gt;$D$22),Dati!$F$11,
IF(
AND(C77&lt;&gt;"",YEAR(C77)&lt;&gt;$D$22),Dati!$F$11,
IF(
AND(C77&lt;&gt;"",C77&lt;B77),Dati!$F$11,
IF(
OR((B77=""),(C77="")),"",((+(C77-B77)*24)*60)))))</f>
        <v/>
      </c>
      <c r="E77" s="28" t="str">
        <f>IF(D77=Dati!$F$11,Dati!$F$11,IF(OR((B77=""),(C77="")),"",IF(AND(D77&lt;=$C$86,D77&gt;0),Dati!$F$12,Dati!$F$13)))</f>
        <v/>
      </c>
      <c r="F77" s="74"/>
    </row>
    <row r="78" spans="2:10" ht="15" customHeight="1" x14ac:dyDescent="0.2">
      <c r="B78" s="31"/>
      <c r="C78" s="31"/>
      <c r="D78" s="5" t="str">
        <f xml:space="preserve">
IF(
AND(B78&lt;&gt;"",YEAR(B78)&lt;&gt;$D$22),Dati!$F$11,
IF(
AND(C78&lt;&gt;"",YEAR(C78)&lt;&gt;$D$22),Dati!$F$11,
IF(
AND(C78&lt;&gt;"",C78&lt;B78),Dati!$F$11,
IF(
OR((B78=""),(C78="")),"",((+(C78-B78)*24)*60)))))</f>
        <v/>
      </c>
      <c r="E78" s="28" t="str">
        <f>IF(D78=Dati!$F$11,Dati!$F$11,IF(OR((B78=""),(C78="")),"",IF(AND(D78&lt;=$C$86,D78&gt;0),Dati!$F$12,Dati!$F$13)))</f>
        <v/>
      </c>
      <c r="F78" s="74"/>
    </row>
    <row r="79" spans="2:10" ht="15" customHeight="1" x14ac:dyDescent="0.2">
      <c r="B79" s="31"/>
      <c r="C79" s="31"/>
      <c r="D79" s="5" t="str">
        <f xml:space="preserve">
IF(
AND(B79&lt;&gt;"",YEAR(B79)&lt;&gt;$D$22),Dati!$F$11,
IF(
AND(C79&lt;&gt;"",YEAR(C79)&lt;&gt;$D$22),Dati!$F$11,
IF(
AND(C79&lt;&gt;"",C79&lt;B79),Dati!$F$11,
IF(
OR((B79=""),(C79="")),"",((+(C79-B79)*24)*60)))))</f>
        <v/>
      </c>
      <c r="E79" s="28" t="str">
        <f>IF(D79=Dati!$F$11,Dati!$F$11,IF(OR((B79=""),(C79="")),"",IF(AND(D79&lt;=$C$86,D79&gt;0),Dati!$F$12,Dati!$F$13)))</f>
        <v/>
      </c>
      <c r="F79" s="74"/>
    </row>
    <row r="80" spans="2:10" s="4" customFormat="1" ht="9" customHeight="1" thickBot="1" x14ac:dyDescent="0.25">
      <c r="B80" s="13"/>
      <c r="C80" s="13"/>
      <c r="D80" s="14" t="str">
        <f>IF(OR((B80=""),(C80="")),"",((+(C80-B80)*24)*60))</f>
        <v/>
      </c>
      <c r="E80" s="29" t="str">
        <f>IF(OR((B80=""),(C80="")),"",IF((D80&lt;=C86),"SLA RISPETTATO","SLA NON RISPETTATO"))</f>
        <v/>
      </c>
      <c r="F80" s="14"/>
      <c r="G80" s="1"/>
      <c r="H80" s="1"/>
      <c r="I80" s="1"/>
      <c r="J80" s="1"/>
    </row>
    <row r="81" spans="2:7" ht="33.75" customHeight="1" thickBot="1" x14ac:dyDescent="0.25">
      <c r="B81" s="111" t="s">
        <v>6</v>
      </c>
      <c r="C81" s="112"/>
      <c r="D81" s="17" t="str">
        <f>IF((SUM(D35:D80)=0),"",ROUND(SUM(D35:D80),0))</f>
        <v/>
      </c>
      <c r="E81" s="30" t="str">
        <f>IF((D81=""),"",IF((D81&lt;=C85),Dati!$F$12,Dati!$F$13))</f>
        <v/>
      </c>
      <c r="F81" s="16"/>
    </row>
    <row r="82" spans="2:7" x14ac:dyDescent="0.2">
      <c r="B82" s="4"/>
      <c r="C82" s="4"/>
      <c r="D82" s="15"/>
      <c r="E82" s="4"/>
      <c r="F82" s="4"/>
      <c r="G82" s="4"/>
    </row>
    <row r="83" spans="2:7" x14ac:dyDescent="0.2">
      <c r="D83" s="8"/>
      <c r="E83" s="4"/>
    </row>
    <row r="84" spans="2:7" ht="15.75" customHeight="1" thickBot="1" x14ac:dyDescent="0.25">
      <c r="B84" s="20"/>
      <c r="C84" s="20"/>
      <c r="D84" s="9"/>
      <c r="E84" s="6"/>
    </row>
    <row r="85" spans="2:7" ht="34.5" customHeight="1" x14ac:dyDescent="0.2">
      <c r="B85" s="22" t="s">
        <v>49</v>
      </c>
      <c r="C85" s="23" t="str">
        <f>IF(C89="","",ROUND(IF(AND((C89="Gennaio - Aprile"),(MOD(C90,4)=0)),((((((31+29)+31)+30)*24)*60)*0.002),IF(AND((C89="Gennaio - Aprile"),(MOD(C90,4)&gt;0)),((((((31+28)+31)+30)*24)*60)*0.002),IF((C89="Maggio - Agosto"),((((((31+30)+31)+31)*24)*60)*0.002),IF((C89="Settembre - Dicembre"),((((((30+31)+30)+31)*24)*60)*0.002),"")))),0))</f>
        <v/>
      </c>
      <c r="D85" s="18"/>
      <c r="E85" s="10"/>
    </row>
    <row r="86" spans="2:7" ht="35.25" customHeight="1" thickBot="1" x14ac:dyDescent="0.25">
      <c r="B86" s="24" t="s">
        <v>50</v>
      </c>
      <c r="C86" s="25" t="str">
        <f>IF(C85="","",ROUND((C85/2),0))</f>
        <v/>
      </c>
      <c r="D86" s="19"/>
      <c r="E86" s="6"/>
    </row>
    <row r="87" spans="2:7" ht="14.25" customHeight="1" x14ac:dyDescent="0.2">
      <c r="B87" s="21"/>
      <c r="C87" s="21"/>
      <c r="D87" s="11"/>
      <c r="E87" s="4"/>
    </row>
    <row r="88" spans="2:7" ht="15" hidden="1" customHeight="1" x14ac:dyDescent="0.2">
      <c r="B88" s="4"/>
      <c r="C88" s="4"/>
      <c r="D88" s="4"/>
    </row>
    <row r="89" spans="2:7" ht="15" hidden="1" customHeight="1" x14ac:dyDescent="0.2">
      <c r="B89" s="65" t="s">
        <v>7</v>
      </c>
      <c r="C89" s="66" t="str">
        <f>IF(Riferimenti!E36="","",Riferimenti!E36)</f>
        <v/>
      </c>
      <c r="D89" s="67"/>
      <c r="E89" s="4"/>
      <c r="F89" s="33"/>
      <c r="G89" s="33"/>
    </row>
    <row r="90" spans="2:7" ht="15" hidden="1" customHeight="1" x14ac:dyDescent="0.2">
      <c r="B90" s="68" t="s">
        <v>8</v>
      </c>
      <c r="C90" s="62" t="str">
        <f>IF(Riferimenti!E35="","",Riferimenti!E35)</f>
        <v/>
      </c>
      <c r="D90" s="69"/>
      <c r="E90" s="4"/>
    </row>
    <row r="91" spans="2:7" ht="15" hidden="1" customHeight="1" x14ac:dyDescent="0.2">
      <c r="B91" s="68" t="s">
        <v>9</v>
      </c>
      <c r="C91" s="63" t="str">
        <f>IF((C89="Gennaio - Aprile"),CONCATENATE("1/1/",C90," 0.00"),IF((C89="Maggio - Agosto"),CONCATENATE("1/5/",C90," 0.00"),IF((C89="Settembre - Dicembre"),CONCATENATE("1/9/",C90," 0.00"),"")))</f>
        <v/>
      </c>
      <c r="D91" s="69" t="str">
        <f>IF(C91&lt;&gt;"",DATEVALUE(C91),"")</f>
        <v/>
      </c>
      <c r="E91" s="4"/>
    </row>
    <row r="92" spans="2:7" ht="15" hidden="1" customHeight="1" x14ac:dyDescent="0.2">
      <c r="B92" s="70" t="s">
        <v>10</v>
      </c>
      <c r="C92" s="64" t="str">
        <f>IF((C89="Gennaio - Aprile"),CONCATENATE("30/4/",C90," 23.59"),IF((C89="Maggio - Agosto"),CONCATENATE("31/8/",C90," 23.59"),IF((C89="Settembre - Dicembre"),CONCATENATE("31/12/",C90," 23.59"),"")))</f>
        <v/>
      </c>
      <c r="D92" s="71" t="str">
        <f>IF(C92&lt;&gt;"",DATEVALUE(C92)+0.9999999999,"")</f>
        <v/>
      </c>
      <c r="E92" s="4"/>
    </row>
    <row r="93" spans="2:7" ht="15" hidden="1" customHeight="1" x14ac:dyDescent="0.2">
      <c r="B93" s="72" t="s">
        <v>53</v>
      </c>
      <c r="C93" s="82">
        <f>IF(OR($D$19=$C$4,$D$22=$C$5,$D$24=$C$6),Dati!$F$9,IF(COUNTIF(D35:D79,$C$11)&gt;0,$C$9,IF(COUNTA(B35:B79)=COUNTA(C35:C79),IF(COUNTA(B35:B79)=COUNTA(F35:F79),COUNTA(B35:B79),Dati!$F$9),$C$9)))</f>
        <v>0</v>
      </c>
      <c r="D93" s="73"/>
    </row>
    <row r="94" spans="2:7" ht="15" hidden="1" customHeight="1" x14ac:dyDescent="0.2"/>
    <row r="131" spans="4:5" x14ac:dyDescent="0.2">
      <c r="D131" s="12"/>
      <c r="E131" s="7"/>
    </row>
  </sheetData>
  <sheetProtection password="8134" sheet="1" objects="1" scenarios="1" selectLockedCells="1"/>
  <mergeCells count="16">
    <mergeCell ref="B81:C81"/>
    <mergeCell ref="E30:E34"/>
    <mergeCell ref="D30:D34"/>
    <mergeCell ref="D19:G19"/>
    <mergeCell ref="D22:G22"/>
    <mergeCell ref="D24:G24"/>
    <mergeCell ref="B28:H28"/>
    <mergeCell ref="B30:C31"/>
    <mergeCell ref="F30:F33"/>
    <mergeCell ref="D20:G20"/>
    <mergeCell ref="D21:G21"/>
    <mergeCell ref="D23:G23"/>
    <mergeCell ref="D25:G25"/>
    <mergeCell ref="B26:H26"/>
    <mergeCell ref="B22:C22"/>
    <mergeCell ref="B24:C24"/>
  </mergeCells>
  <conditionalFormatting sqref="E81 E35:E79">
    <cfRule type="containsText" dxfId="8" priority="6" operator="containsText" text="SLA NON RISPETTATO">
      <formula>NOT(ISERROR(SEARCH("SLA NON RISPETTATO",E35)))</formula>
    </cfRule>
    <cfRule type="containsText" dxfId="7" priority="7" stopIfTrue="1" operator="containsText" text="SLA RISPETTATO">
      <formula>NOT(ISERROR(SEARCH("SLA RISPETTATO",E35)))</formula>
    </cfRule>
  </conditionalFormatting>
  <conditionalFormatting sqref="E80">
    <cfRule type="containsText" dxfId="6" priority="8" stopIfTrue="1" operator="containsText" text="SLA RISPETTATO">
      <formula>NOT(ISERROR(SEARCH("SLA RISPETTATO", E80)))</formula>
    </cfRule>
    <cfRule type="containsText" dxfId="5" priority="8" stopIfTrue="1" operator="containsText" text="SLA RISPETTATO">
      <formula>NOT(ISERROR(SEARCH("SLA RISPETTATO", E80)))</formula>
    </cfRule>
  </conditionalFormatting>
  <conditionalFormatting sqref="F35:F79">
    <cfRule type="expression" dxfId="4" priority="5">
      <formula>AND($B35&lt;&gt;"",$C35&lt;&gt;"",$F35="")</formula>
    </cfRule>
  </conditionalFormatting>
  <conditionalFormatting sqref="C35:C79">
    <cfRule type="expression" dxfId="3" priority="4">
      <formula>AND($B35&lt;&gt;"",$C35="")</formula>
    </cfRule>
  </conditionalFormatting>
  <conditionalFormatting sqref="D35:E79">
    <cfRule type="containsText" dxfId="2" priority="3" operator="containsText" text="INCOERENTI">
      <formula>NOT(ISERROR(SEARCH("INCOERENTI",D35)))</formula>
    </cfRule>
  </conditionalFormatting>
  <conditionalFormatting sqref="D19 D22 D24">
    <cfRule type="containsText" dxfId="1" priority="2" stopIfTrue="1" operator="containsText" text="ERRORE">
      <formula>NOT(ISERROR(SEARCH("ERRORE",D19)))</formula>
    </cfRule>
  </conditionalFormatting>
  <conditionalFormatting sqref="B28:H28">
    <cfRule type="notContainsBlanks" dxfId="0" priority="1">
      <formula>LEN(TRIM(B28))&gt;0</formula>
    </cfRule>
  </conditionalFormatting>
  <dataValidations count="3">
    <dataValidation type="date" allowBlank="1" showErrorMessage="1" errorTitle="ORA DI INIZIO" promptTitle="ORA DI INIZIO" prompt="E' necessario specificare l'ora di inizio dell'evento di indisponibilità" sqref="B35:B79">
      <formula1>39448</formula1>
      <formula2>401768</formula2>
    </dataValidation>
    <dataValidation type="date" allowBlank="1" showErrorMessage="1" promptTitle="Ora di fine" prompt="E' necessario specificare l'ora di fine dell'evento" sqref="C35:C79">
      <formula1>39448</formula1>
      <formula2>402133</formula2>
    </dataValidation>
    <dataValidation type="list" allowBlank="1" showInputMessage="1" showErrorMessage="1" sqref="F35:F79">
      <formula1>$B$3:$B$12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38B761DCDFA34886F6DC5DABC2C54B" ma:contentTypeVersion="12" ma:contentTypeDescription="Creare un nuovo documento." ma:contentTypeScope="" ma:versionID="50eeb186a98ae42884ddd8dab9116c3a">
  <xsd:schema xmlns:xsd="http://www.w3.org/2001/XMLSchema" xmlns:xs="http://www.w3.org/2001/XMLSchema" xmlns:p="http://schemas.microsoft.com/office/2006/metadata/properties" xmlns:ns3="92ae3f96-be11-474d-942a-561a854573c2" xmlns:ns4="520635e1-d5dd-4e3c-b306-1a2b2e769799" targetNamespace="http://schemas.microsoft.com/office/2006/metadata/properties" ma:root="true" ma:fieldsID="835aecf792cb72dd6a4d5f7cfe9a97d0" ns3:_="" ns4:_="">
    <xsd:import namespace="92ae3f96-be11-474d-942a-561a854573c2"/>
    <xsd:import namespace="520635e1-d5dd-4e3c-b306-1a2b2e7697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e3f96-be11-474d-942a-561a854573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635e1-d5dd-4e3c-b306-1a2b2e7697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2ae3f96-be11-474d-942a-561a854573c2" xsi:nil="true"/>
  </documentManagement>
</p:properties>
</file>

<file path=customXml/itemProps1.xml><?xml version="1.0" encoding="utf-8"?>
<ds:datastoreItem xmlns:ds="http://schemas.openxmlformats.org/officeDocument/2006/customXml" ds:itemID="{404BF91A-DD38-433F-ABAC-4E028FD2E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ae3f96-be11-474d-942a-561a854573c2"/>
    <ds:schemaRef ds:uri="520635e1-d5dd-4e3c-b306-1a2b2e7697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0534E7-B426-443B-B069-350CF68BA1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64D07D-2273-4321-9F5B-4E130AE84CF1}">
  <ds:schemaRefs>
    <ds:schemaRef ds:uri="http://schemas.microsoft.com/office/2006/documentManagement/types"/>
    <ds:schemaRef ds:uri="http://purl.org/dc/terms/"/>
    <ds:schemaRef ds:uri="http://purl.org/dc/elements/1.1/"/>
    <ds:schemaRef ds:uri="520635e1-d5dd-4e3c-b306-1a2b2e769799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92ae3f96-be11-474d-942a-561a854573c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Dati</vt:lpstr>
      <vt:lpstr>NOTE</vt:lpstr>
      <vt:lpstr>Riferimenti</vt:lpstr>
      <vt:lpstr>Disponibilità</vt:lpstr>
      <vt:lpstr>Riferimenti!Area_stampa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PETRUCCI Claudio</dc:creator>
  <cp:lastModifiedBy>Vitali Gabriele</cp:lastModifiedBy>
  <cp:lastPrinted>2013-02-21T11:16:17Z</cp:lastPrinted>
  <dcterms:created xsi:type="dcterms:W3CDTF">2013-01-18T14:07:23Z</dcterms:created>
  <dcterms:modified xsi:type="dcterms:W3CDTF">2023-03-23T11:40:11Z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0x0101003D38B761DCDFA34886F6DC5DABC2C54B</vt:lpwstr>
  </property>
</Properties>
</file>